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60"/>
  </bookViews>
  <sheets>
    <sheet name="ФСГС" sheetId="8" r:id="rId1"/>
  </sheets>
  <definedNames>
    <definedName name="_xlnm.Print_Titles" localSheetId="0">ФСГС!$12:$12</definedName>
    <definedName name="_xlnm.Print_Area" localSheetId="0">ФСГС!$A$1:$AD$93</definedName>
  </definedNames>
  <calcPr calcId="152511" refMode="R1C1"/>
</workbook>
</file>

<file path=xl/calcChain.xml><?xml version="1.0" encoding="utf-8"?>
<calcChain xmlns="http://schemas.openxmlformats.org/spreadsheetml/2006/main">
  <c r="R79" i="8" l="1"/>
  <c r="R74" i="8"/>
  <c r="R69" i="8"/>
  <c r="R16" i="8"/>
  <c r="R64" i="8" l="1"/>
  <c r="T78" i="8" l="1"/>
  <c r="T73" i="8"/>
  <c r="T68" i="8"/>
  <c r="T63" i="8"/>
  <c r="T58" i="8"/>
  <c r="T53" i="8"/>
  <c r="Q16" i="8"/>
  <c r="Q17" i="8"/>
  <c r="Q18" i="8"/>
  <c r="Q21" i="8"/>
  <c r="Q22" i="8"/>
  <c r="Q23" i="8"/>
  <c r="Q25" i="8"/>
  <c r="Q26" i="8"/>
  <c r="Q27" i="8"/>
  <c r="Q29" i="8"/>
  <c r="Q30" i="8"/>
  <c r="Q31" i="8"/>
  <c r="Q33" i="8"/>
  <c r="Q34" i="8"/>
  <c r="Q35" i="8"/>
  <c r="Q37" i="8"/>
  <c r="Q38" i="8"/>
  <c r="Q39" i="8"/>
  <c r="Q41" i="8"/>
  <c r="Q42" i="8"/>
  <c r="Q43" i="8"/>
  <c r="Q45" i="8"/>
  <c r="Q46" i="8"/>
  <c r="Q47" i="8"/>
  <c r="Q49" i="8"/>
  <c r="Q50" i="8"/>
  <c r="Q51" i="8"/>
  <c r="Q54" i="8"/>
  <c r="Q55" i="8"/>
  <c r="Q56" i="8"/>
  <c r="Q57" i="8"/>
  <c r="Q59" i="8"/>
  <c r="Q60" i="8"/>
  <c r="Q61" i="8"/>
  <c r="Q62" i="8"/>
  <c r="Q64" i="8"/>
  <c r="Q65" i="8"/>
  <c r="Q66" i="8"/>
  <c r="Q67" i="8"/>
  <c r="Q69" i="8"/>
  <c r="Q70" i="8"/>
  <c r="Q71" i="8"/>
  <c r="Q72" i="8"/>
  <c r="Q74" i="8"/>
  <c r="Q75" i="8"/>
  <c r="Q76" i="8"/>
  <c r="Q77" i="8"/>
  <c r="Q79" i="8"/>
  <c r="Q80" i="8"/>
  <c r="Q81" i="8"/>
  <c r="Q82" i="8"/>
  <c r="Q85" i="8"/>
  <c r="Q86" i="8"/>
  <c r="Q87" i="8"/>
  <c r="Q89" i="8"/>
  <c r="Q90" i="8"/>
  <c r="Q91" i="8"/>
  <c r="P15" i="8"/>
  <c r="S88" i="8"/>
  <c r="T88" i="8"/>
  <c r="U88" i="8"/>
  <c r="S84" i="8"/>
  <c r="T84" i="8"/>
  <c r="U84" i="8"/>
  <c r="S78" i="8"/>
  <c r="U78" i="8"/>
  <c r="S73" i="8"/>
  <c r="U73" i="8"/>
  <c r="S68" i="8"/>
  <c r="U68" i="8"/>
  <c r="S63" i="8"/>
  <c r="U63" i="8"/>
  <c r="S58" i="8"/>
  <c r="U58" i="8"/>
  <c r="S53" i="8"/>
  <c r="U53" i="8"/>
  <c r="S44" i="8"/>
  <c r="T44" i="8"/>
  <c r="U44" i="8"/>
  <c r="S40" i="8"/>
  <c r="T40" i="8"/>
  <c r="U40" i="8"/>
  <c r="S48" i="8"/>
  <c r="T48" i="8"/>
  <c r="U48" i="8"/>
  <c r="S36" i="8"/>
  <c r="T36" i="8"/>
  <c r="U36" i="8"/>
  <c r="R32" i="8"/>
  <c r="S32" i="8"/>
  <c r="T32" i="8"/>
  <c r="U32" i="8"/>
  <c r="R28" i="8"/>
  <c r="S28" i="8"/>
  <c r="T28" i="8"/>
  <c r="U28" i="8"/>
  <c r="S24" i="8"/>
  <c r="T24" i="8"/>
  <c r="U24" i="8"/>
  <c r="S15" i="8"/>
  <c r="S14" i="8" s="1"/>
  <c r="T15" i="8"/>
  <c r="T14" i="8" s="1"/>
  <c r="U15" i="8"/>
  <c r="U14" i="8" s="1"/>
  <c r="S20" i="8"/>
  <c r="T20" i="8"/>
  <c r="U20" i="8"/>
  <c r="T52" i="8" l="1"/>
  <c r="S19" i="8"/>
  <c r="U19" i="8"/>
  <c r="Q28" i="8"/>
  <c r="Q32" i="8"/>
  <c r="T19" i="8"/>
  <c r="S83" i="8"/>
  <c r="U52" i="8"/>
  <c r="U83" i="8"/>
  <c r="T83" i="8"/>
  <c r="S52" i="8"/>
  <c r="S13" i="8" l="1"/>
  <c r="U13" i="8"/>
  <c r="T13" i="8"/>
  <c r="R78" i="8" l="1"/>
  <c r="Q78" i="8" s="1"/>
  <c r="P78" i="8"/>
  <c r="R73" i="8"/>
  <c r="Q73" i="8" s="1"/>
  <c r="P73" i="8"/>
  <c r="R68" i="8"/>
  <c r="Q68" i="8" s="1"/>
  <c r="P68" i="8"/>
  <c r="R63" i="8"/>
  <c r="Q63" i="8" s="1"/>
  <c r="P63" i="8"/>
  <c r="R88" i="8" l="1"/>
  <c r="Q88" i="8" s="1"/>
  <c r="P88" i="8"/>
  <c r="R84" i="8"/>
  <c r="P84" i="8"/>
  <c r="R58" i="8"/>
  <c r="Q58" i="8" s="1"/>
  <c r="P58" i="8"/>
  <c r="P53" i="8"/>
  <c r="P32" i="8"/>
  <c r="R83" i="8" l="1"/>
  <c r="Q84" i="8"/>
  <c r="Q83" i="8" s="1"/>
  <c r="R48" i="8"/>
  <c r="Q48" i="8" s="1"/>
  <c r="P48" i="8"/>
  <c r="R44" i="8"/>
  <c r="Q44" i="8" s="1"/>
  <c r="P44" i="8"/>
  <c r="R40" i="8"/>
  <c r="Q40" i="8" s="1"/>
  <c r="P40" i="8"/>
  <c r="R36" i="8"/>
  <c r="Q36" i="8" s="1"/>
  <c r="P36" i="8"/>
  <c r="P28" i="8"/>
  <c r="R24" i="8" l="1"/>
  <c r="Q24" i="8" s="1"/>
  <c r="P24" i="8"/>
  <c r="R20" i="8"/>
  <c r="P20" i="8"/>
  <c r="R53" i="8"/>
  <c r="R52" i="8" s="1"/>
  <c r="R15" i="8"/>
  <c r="R19" i="8" l="1"/>
  <c r="Q20" i="8"/>
  <c r="Q19" i="8" s="1"/>
  <c r="R14" i="8"/>
  <c r="Q15" i="8"/>
  <c r="Q14" i="8" s="1"/>
  <c r="Q53" i="8"/>
  <c r="Q52" i="8" s="1"/>
  <c r="AE15" i="8"/>
  <c r="Q13" i="8" l="1"/>
  <c r="R13" i="8"/>
</calcChain>
</file>

<file path=xl/sharedStrings.xml><?xml version="1.0" encoding="utf-8"?>
<sst xmlns="http://schemas.openxmlformats.org/spreadsheetml/2006/main" count="849" uniqueCount="63">
  <si>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</si>
  <si>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</si>
  <si>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</si>
  <si>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</si>
  <si>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</si>
  <si>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</si>
  <si>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</si>
  <si>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</si>
  <si>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</si>
  <si>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</si>
  <si>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</si>
  <si>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</si>
  <si>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</si>
  <si>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</si>
  <si>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</si>
  <si>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</si>
  <si>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</si>
  <si>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</si>
  <si>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</si>
  <si>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</si>
  <si>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</si>
  <si>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</si>
  <si>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Пролетарский район</t>
  </si>
  <si>
    <t>Московский район</t>
  </si>
  <si>
    <t>Центральный район</t>
  </si>
  <si>
    <t>Благоустройство дворовой территории многоквартирного жилого дома, расположенного по адресу: г. Тверь, пос. Химинститута, д. 18 (2 этап)</t>
  </si>
  <si>
    <t>Обустройство площадки для временного размещения легкового автотранспорта на придомовой территории дома № 5 по ул. Новоторжской г. Тверь</t>
  </si>
  <si>
    <t>Устройство ограждающих автоматических конструкций, расположенных по адресу: г. Тверь, пр-т Чайковского, д. 46</t>
  </si>
  <si>
    <t>Благоустройство придомовой территории дома 62 корпус 1 по улице Можайского в городе Твери. Организация резинового покрытия детской площадки</t>
  </si>
  <si>
    <t>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</t>
  </si>
  <si>
    <t>Ремонт дворовой территории многоквартирного дома по адресу: ул. Загородная д.14к1 с проездами в г. Тверь Тверской области</t>
  </si>
  <si>
    <t>Благоустройство дворовой территории многоквартирного жилого дома, расположенного по адресу: г. Тверь, пос. Химинститута, д. 24</t>
  </si>
  <si>
    <t>Благоустройство дворовой территории многоквартирного жилого дома, расположенного по адресу: г. Тверь, пос. Химинститута, д. 18 (1 этап)</t>
  </si>
  <si>
    <t>Наименование показателя</t>
  </si>
  <si>
    <t>Количес-тво установ-ленных светиль-ников (столбов), шт.</t>
  </si>
  <si>
    <t>Площадь благоуст-раиваемой дворовой территории (ремонт а/б покрытия),
кв. м</t>
  </si>
  <si>
    <t>Количес-тво установ-ленных камер видеонаб-людения, штук</t>
  </si>
  <si>
    <t>Площадь благоуст-раиваемой дворовой территории (устройство газона),
кв. м</t>
  </si>
  <si>
    <t>Протяжен-ность установ-ленного ограж-дения, м</t>
  </si>
  <si>
    <t>Количество благоустро-енных детских, спортив-ных площадок, штук</t>
  </si>
  <si>
    <t>Площадь парко-вочных мест, кв.м</t>
  </si>
  <si>
    <t>Устройство резинового покрытия детской площадки, кв.м.</t>
  </si>
  <si>
    <t xml:space="preserve">Средства организаций и населения города </t>
  </si>
  <si>
    <t>Реализация мероприятий по обращениям, поступающим к депутатам ЗС Тверской области</t>
  </si>
  <si>
    <t>Всего по программе</t>
  </si>
  <si>
    <t>Устройство детской спортивной площадки в г. Тверь, 1-й пер. Красной Слободы, дом 7/1</t>
  </si>
  <si>
    <t>Благоустройство дворового пространства ж/д по адресу г. Тверь, Пролетарский район, пр-т Октябрьский, д. 34</t>
  </si>
  <si>
    <t>Благоустройство придомовой территории по адресу: г. Тверь, проспект 50 лет Октября, д. 28</t>
  </si>
  <si>
    <t>Устройство ограждения территории по адресу: г. Тверь, ул. Машинистов, д.3</t>
  </si>
  <si>
    <t>Благоустройство придомовой территории дома 2 корпус 1 по ул. Б. Полевого в г. Твери</t>
  </si>
  <si>
    <t>Благоустройство дворового пространства по адресу: г. Тверь, б-р Ногина д.3, с установкой системы видеонаблюдения, системы контроля и управления доступом</t>
  </si>
  <si>
    <t>Ремонт дворовой территории многоквартирного дома по улице Спартака, дом 19 в городе Твери, Тверской области</t>
  </si>
  <si>
    <t>Ограждение придомовой территории с устройством автоматических ворот по адресу: г. Тверь, ул. Кирова д.5</t>
  </si>
  <si>
    <t>Асфальтирование дороги внутри дома от 1-го подъезда до 7-го подъезда и выезд из арки по адресу: г. Тверь, Артиллерийский пер., д.7</t>
  </si>
  <si>
    <t xml:space="preserve">«Формирование современной городской среды» </t>
  </si>
  <si>
    <t>«Приложение 9.3</t>
  </si>
  <si>
    <t>Адресный перечень дворовых территорий, для включения в программу на 2021 год в рамках 
реализации программы по поддержке местных инициатив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</si>
  <si>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Д.А. Афонин</t>
  </si>
  <si>
    <t>Адрес дворовой территории</t>
  </si>
  <si>
    <t>Код бюджетной классификации</t>
  </si>
  <si>
    <t>».</t>
  </si>
  <si>
    <t>Количество установ-ленных автомати-ческих ворот, штук</t>
  </si>
  <si>
    <t xml:space="preserve">Приложение 3
к постановлению Администрации города Твери
от «29» декабря   2021 № 1362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</si>
</sst>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tabSelected="1" view="pageBreakPreview" zoomScale="80" zoomScaleNormal="90" zoomScaleSheetLayoutView="80" zoomScalePageLayoutView="62" workbookViewId="0">
      <selection sqref="A1:AD1"/>
    </sheetView>
  </sheetViews>
  <sheetFormatPr defaultColWidth="8.5703125" defaultRowHeight="15.75" x14ac:dyDescent="0.25"/>
  <cols>
    <col min="1" max="14" width="2.7109375" style="5" customWidth="1"/>
    <col min="15" max="15" width="43.28515625" style="4" customWidth="1"/>
    <col min="16" max="16" width="10.5703125" style="4" hidden="1" customWidth="1"/>
    <col min="17" max="18" width="9.7109375" style="4" customWidth="1"/>
    <col min="19" max="19" width="10.140625" style="4" customWidth="1"/>
    <col min="20" max="21" width="10.5703125" style="4" customWidth="1"/>
    <col min="22" max="22" width="8.7109375" style="4" customWidth="1"/>
    <col min="23" max="23" width="10.5703125" style="4" customWidth="1"/>
    <col min="24" max="24" width="8.7109375" style="4" customWidth="1"/>
    <col min="25" max="25" width="10.5703125" style="4" customWidth="1"/>
    <col min="26" max="26" width="8.7109375" style="4" customWidth="1"/>
    <col min="27" max="27" width="9.85546875" style="4" customWidth="1"/>
    <col min="28" max="28" width="7.7109375" style="4" customWidth="1"/>
    <col min="29" max="29" width="10" style="4" customWidth="1"/>
    <col min="30" max="30" width="10.5703125" style="4" customWidth="1"/>
    <col min="31" max="31" width="12.85546875" style="21" customWidth="1"/>
    <col min="32" max="32" width="13.42578125" style="4" customWidth="1"/>
    <col min="33" max="33" width="11.7109375" style="4" bestFit="1" customWidth="1"/>
    <col min="34" max="34" width="10.7109375" style="4" customWidth="1"/>
    <col min="35" max="36" width="10.42578125" style="4" bestFit="1" customWidth="1"/>
    <col min="37" max="37" width="12.28515625" style="4" bestFit="1" customWidth="1"/>
    <col min="38" max="38" width="11.42578125" style="4" bestFit="1" customWidth="1"/>
    <col min="39" max="16384" width="8.5703125" style="4"/>
  </cols>
  <sheetData>
    <row r="1" spans="1:36" s="39" customFormat="1" ht="46.9" customHeight="1" x14ac:dyDescent="0.25">
      <c r="A1" s="76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6" s="39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49"/>
      <c r="AB2" s="49"/>
      <c r="AC2" s="49"/>
      <c r="AD2" s="49"/>
    </row>
    <row r="3" spans="1:36" s="39" customFormat="1" x14ac:dyDescent="0.25">
      <c r="A3" s="77" t="s">
        <v>55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6" s="39" customFormat="1" x14ac:dyDescent="0.2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6" s="39" customFormat="1" x14ac:dyDescent="0.25">
      <c r="A5" s="77" t="s">
        <v>54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6" s="39" customFormat="1" x14ac:dyDescent="0.25">
      <c r="A6" s="77" t="s">
        <v>16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6" ht="10.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0"/>
      <c r="AF7" s="20"/>
      <c r="AG7" s="20"/>
    </row>
    <row r="8" spans="1:36" ht="38.450000000000003" customHeight="1" x14ac:dyDescent="0.25">
      <c r="A8" s="79" t="s">
        <v>56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17"/>
      <c r="AB8" s="17"/>
      <c r="AC8" s="17"/>
      <c r="AD8" s="17"/>
      <c r="AE8" s="6"/>
    </row>
    <row r="9" spans="1:36" ht="9" customHeight="1" x14ac:dyDescent="0.25"/>
    <row r="10" spans="1:36" s="19" customFormat="1" ht="15.6" customHeight="1" x14ac:dyDescent="0.25">
      <c r="A10" s="73" t="s">
        <v>59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 t="s">
        <v>58</v>
      </c>
      <c r="P10" s="80"/>
      <c r="Q10" s="80" t="s">
        <v>20</v>
      </c>
      <c r="R10" s="75" t="s">
        <v>19</v>
      </c>
      <c r="S10" s="75"/>
      <c r="T10" s="75"/>
      <c r="U10" s="75"/>
      <c r="V10" s="64" t="s">
        <v>33</v>
      </c>
      <c r="W10" s="64"/>
      <c r="X10" s="64"/>
      <c r="Y10" s="64"/>
      <c r="Z10" s="64"/>
      <c r="AA10" s="64"/>
      <c r="AB10" s="64"/>
      <c r="AC10" s="64"/>
      <c r="AD10" s="64"/>
      <c r="AE10" s="6"/>
      <c r="AF10" s="6"/>
      <c r="AG10" s="6"/>
      <c r="AH10" s="6"/>
      <c r="AI10" s="6"/>
      <c r="AJ10" s="6"/>
    </row>
    <row r="11" spans="1:36" s="19" customFormat="1" ht="109.15" customHeight="1" x14ac:dyDescent="0.25">
      <c r="A11" s="73" t="s">
        <v>10</v>
      </c>
      <c r="B11" s="73"/>
      <c r="C11" s="73" t="s">
        <v>11</v>
      </c>
      <c r="D11" s="73"/>
      <c r="E11" s="73" t="s">
        <v>0</v>
      </c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81"/>
      <c r="Q11" s="81"/>
      <c r="R11" s="30" t="s">
        <v>18</v>
      </c>
      <c r="S11" s="27" t="s">
        <v>17</v>
      </c>
      <c r="T11" s="28" t="s">
        <v>43</v>
      </c>
      <c r="U11" s="29" t="s">
        <v>42</v>
      </c>
      <c r="V11" s="30" t="s">
        <v>34</v>
      </c>
      <c r="W11" s="30" t="s">
        <v>35</v>
      </c>
      <c r="X11" s="30" t="s">
        <v>36</v>
      </c>
      <c r="Y11" s="30" t="s">
        <v>37</v>
      </c>
      <c r="Z11" s="30" t="s">
        <v>38</v>
      </c>
      <c r="AA11" s="30" t="s">
        <v>39</v>
      </c>
      <c r="AB11" s="30" t="s">
        <v>40</v>
      </c>
      <c r="AC11" s="30" t="s">
        <v>61</v>
      </c>
      <c r="AD11" s="30" t="s">
        <v>41</v>
      </c>
      <c r="AE11" s="7"/>
      <c r="AF11" s="8"/>
      <c r="AG11" s="8"/>
      <c r="AH11" s="9"/>
      <c r="AI11" s="9"/>
      <c r="AJ11" s="9"/>
    </row>
    <row r="12" spans="1:36" s="19" customFormat="1" ht="12.75" x14ac:dyDescent="0.25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  <c r="L12" s="56">
        <v>12</v>
      </c>
      <c r="M12" s="56">
        <v>13</v>
      </c>
      <c r="N12" s="51">
        <v>14</v>
      </c>
      <c r="O12" s="30">
        <v>15</v>
      </c>
      <c r="P12" s="52"/>
      <c r="Q12" s="52">
        <v>16</v>
      </c>
      <c r="R12" s="30">
        <v>17</v>
      </c>
      <c r="S12" s="52">
        <v>18</v>
      </c>
      <c r="T12" s="30">
        <v>19</v>
      </c>
      <c r="U12" s="52">
        <v>20</v>
      </c>
      <c r="V12" s="30">
        <v>21</v>
      </c>
      <c r="W12" s="52">
        <v>22</v>
      </c>
      <c r="X12" s="30">
        <v>23</v>
      </c>
      <c r="Y12" s="52">
        <v>24</v>
      </c>
      <c r="Z12" s="30">
        <v>25</v>
      </c>
      <c r="AA12" s="52">
        <v>26</v>
      </c>
      <c r="AB12" s="30">
        <v>27</v>
      </c>
      <c r="AC12" s="52">
        <v>28</v>
      </c>
      <c r="AD12" s="30">
        <v>29</v>
      </c>
      <c r="AE12" s="53"/>
      <c r="AF12" s="54"/>
      <c r="AG12" s="54"/>
      <c r="AH12" s="9"/>
      <c r="AI12" s="9"/>
      <c r="AJ12" s="9"/>
    </row>
    <row r="13" spans="1:36" s="19" customFormat="1" ht="22.9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40"/>
      <c r="O13" s="44" t="s">
        <v>44</v>
      </c>
      <c r="P13" s="10"/>
      <c r="Q13" s="50">
        <f>Q14+Q19+Q52+Q83</f>
        <v>17341.099999999999</v>
      </c>
      <c r="R13" s="50">
        <f t="shared" ref="R13:U13" si="0">R14+R19+R52+R83</f>
        <v>5146.2999999999993</v>
      </c>
      <c r="S13" s="50">
        <f t="shared" si="0"/>
        <v>8685.1999999999989</v>
      </c>
      <c r="T13" s="50">
        <f t="shared" si="0"/>
        <v>160</v>
      </c>
      <c r="U13" s="50">
        <f t="shared" si="0"/>
        <v>3349.6</v>
      </c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2"/>
      <c r="AG13" s="13"/>
      <c r="AH13" s="9"/>
      <c r="AI13" s="9"/>
      <c r="AJ13" s="9"/>
    </row>
    <row r="14" spans="1:36" s="37" customFormat="1" ht="24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41"/>
      <c r="O14" s="43" t="s">
        <v>21</v>
      </c>
      <c r="P14" s="32"/>
      <c r="Q14" s="16">
        <f>Q15</f>
        <v>1826.6</v>
      </c>
      <c r="R14" s="16">
        <f t="shared" ref="R14:U14" si="1">R15</f>
        <v>567</v>
      </c>
      <c r="S14" s="16">
        <f t="shared" si="1"/>
        <v>600</v>
      </c>
      <c r="T14" s="16">
        <f t="shared" si="1"/>
        <v>0</v>
      </c>
      <c r="U14" s="16">
        <f t="shared" si="1"/>
        <v>659.6</v>
      </c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34"/>
      <c r="AG14" s="35"/>
      <c r="AH14" s="36"/>
      <c r="AI14" s="36"/>
      <c r="AJ14" s="36"/>
    </row>
    <row r="15" spans="1:36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42"/>
      <c r="O15" s="72" t="s">
        <v>53</v>
      </c>
      <c r="P15" s="3">
        <f>SUM(P16:P18)</f>
        <v>1859.6</v>
      </c>
      <c r="Q15" s="3">
        <f>SUM(R15:U15)</f>
        <v>1826.6</v>
      </c>
      <c r="R15" s="3">
        <f t="shared" ref="R15:U15" si="2">SUM(R16:R18)</f>
        <v>567</v>
      </c>
      <c r="S15" s="3">
        <f t="shared" si="2"/>
        <v>600</v>
      </c>
      <c r="T15" s="3">
        <f t="shared" si="2"/>
        <v>0</v>
      </c>
      <c r="U15" s="3">
        <f t="shared" si="2"/>
        <v>659.6</v>
      </c>
      <c r="V15" s="61"/>
      <c r="W15" s="66">
        <v>900</v>
      </c>
      <c r="X15" s="61"/>
      <c r="Y15" s="61"/>
      <c r="Z15" s="61"/>
      <c r="AA15" s="61"/>
      <c r="AB15" s="61"/>
      <c r="AC15" s="61"/>
      <c r="AD15" s="61"/>
      <c r="AE15" s="31">
        <f>P15+P20+P24+P28+P32+P36+P40+P44+P48+P53+P58+P63+P68+P73+P78+P84+P88</f>
        <v>17221.100000000002</v>
      </c>
    </row>
    <row r="16" spans="1:36" s="25" customFormat="1" x14ac:dyDescent="0.25">
      <c r="A16" s="45" t="s">
        <v>1</v>
      </c>
      <c r="B16" s="45" t="s">
        <v>7</v>
      </c>
      <c r="C16" s="45" t="s">
        <v>1</v>
      </c>
      <c r="D16" s="45" t="s">
        <v>13</v>
      </c>
      <c r="E16" s="45" t="s">
        <v>2</v>
      </c>
      <c r="F16" s="45" t="s">
        <v>7</v>
      </c>
      <c r="G16" s="45" t="s">
        <v>1</v>
      </c>
      <c r="H16" s="45" t="s">
        <v>1</v>
      </c>
      <c r="I16" s="45" t="s">
        <v>3</v>
      </c>
      <c r="J16" s="45" t="s">
        <v>12</v>
      </c>
      <c r="K16" s="45" t="s">
        <v>13</v>
      </c>
      <c r="L16" s="45" t="s">
        <v>1</v>
      </c>
      <c r="M16" s="45" t="s">
        <v>1</v>
      </c>
      <c r="N16" s="46" t="s">
        <v>2</v>
      </c>
      <c r="O16" s="72"/>
      <c r="P16" s="2">
        <v>600</v>
      </c>
      <c r="Q16" s="2">
        <f t="shared" ref="Q16:Q79" si="3">SUM(R16:U16)</f>
        <v>567</v>
      </c>
      <c r="R16" s="58">
        <f>600-33</f>
        <v>567</v>
      </c>
      <c r="S16" s="2"/>
      <c r="T16" s="2"/>
      <c r="U16" s="2"/>
      <c r="V16" s="62"/>
      <c r="W16" s="67"/>
      <c r="X16" s="62"/>
      <c r="Y16" s="62"/>
      <c r="Z16" s="62"/>
      <c r="AA16" s="62"/>
      <c r="AB16" s="62"/>
      <c r="AC16" s="62"/>
      <c r="AD16" s="62"/>
      <c r="AE16" s="22"/>
    </row>
    <row r="17" spans="1:31" s="25" customFormat="1" x14ac:dyDescent="0.25">
      <c r="A17" s="45" t="s">
        <v>1</v>
      </c>
      <c r="B17" s="45" t="s">
        <v>7</v>
      </c>
      <c r="C17" s="45" t="s">
        <v>1</v>
      </c>
      <c r="D17" s="45" t="s">
        <v>13</v>
      </c>
      <c r="E17" s="45" t="s">
        <v>2</v>
      </c>
      <c r="F17" s="45" t="s">
        <v>7</v>
      </c>
      <c r="G17" s="45" t="s">
        <v>1</v>
      </c>
      <c r="H17" s="45" t="s">
        <v>1</v>
      </c>
      <c r="I17" s="45" t="s">
        <v>3</v>
      </c>
      <c r="J17" s="45" t="s">
        <v>2</v>
      </c>
      <c r="K17" s="45" t="s">
        <v>13</v>
      </c>
      <c r="L17" s="45" t="s">
        <v>1</v>
      </c>
      <c r="M17" s="45" t="s">
        <v>1</v>
      </c>
      <c r="N17" s="46" t="s">
        <v>2</v>
      </c>
      <c r="O17" s="72"/>
      <c r="P17" s="2">
        <v>600</v>
      </c>
      <c r="Q17" s="2">
        <f t="shared" si="3"/>
        <v>600</v>
      </c>
      <c r="R17" s="2"/>
      <c r="S17" s="2">
        <v>600</v>
      </c>
      <c r="T17" s="2"/>
      <c r="U17" s="2"/>
      <c r="V17" s="62"/>
      <c r="W17" s="67"/>
      <c r="X17" s="62"/>
      <c r="Y17" s="62"/>
      <c r="Z17" s="62"/>
      <c r="AA17" s="62"/>
      <c r="AB17" s="62"/>
      <c r="AC17" s="62"/>
      <c r="AD17" s="62"/>
      <c r="AE17" s="22"/>
    </row>
    <row r="18" spans="1:31" s="25" customFormat="1" x14ac:dyDescent="0.25">
      <c r="A18" s="45" t="s">
        <v>1</v>
      </c>
      <c r="B18" s="45" t="s">
        <v>7</v>
      </c>
      <c r="C18" s="45" t="s">
        <v>1</v>
      </c>
      <c r="D18" s="45" t="s">
        <v>13</v>
      </c>
      <c r="E18" s="45" t="s">
        <v>2</v>
      </c>
      <c r="F18" s="45" t="s">
        <v>7</v>
      </c>
      <c r="G18" s="45" t="s">
        <v>1</v>
      </c>
      <c r="H18" s="45" t="s">
        <v>1</v>
      </c>
      <c r="I18" s="45" t="s">
        <v>3</v>
      </c>
      <c r="J18" s="45" t="s">
        <v>12</v>
      </c>
      <c r="K18" s="45" t="s">
        <v>13</v>
      </c>
      <c r="L18" s="45" t="s">
        <v>14</v>
      </c>
      <c r="M18" s="45" t="s">
        <v>1</v>
      </c>
      <c r="N18" s="46" t="s">
        <v>2</v>
      </c>
      <c r="O18" s="72"/>
      <c r="P18" s="2">
        <v>659.6</v>
      </c>
      <c r="Q18" s="2">
        <f t="shared" si="3"/>
        <v>659.6</v>
      </c>
      <c r="R18" s="2"/>
      <c r="S18" s="2"/>
      <c r="T18" s="2"/>
      <c r="U18" s="2">
        <v>659.6</v>
      </c>
      <c r="V18" s="63"/>
      <c r="W18" s="68"/>
      <c r="X18" s="63"/>
      <c r="Y18" s="63"/>
      <c r="Z18" s="63"/>
      <c r="AA18" s="63"/>
      <c r="AB18" s="63"/>
      <c r="AC18" s="63"/>
      <c r="AD18" s="63"/>
      <c r="AE18" s="22"/>
    </row>
    <row r="19" spans="1:31" s="38" customFormat="1" ht="23.45" customHeigh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3" t="s">
        <v>22</v>
      </c>
      <c r="P19" s="1"/>
      <c r="Q19" s="16">
        <f>Q20+Q24+Q28+Q32+Q36+Q40+Q44+Q48</f>
        <v>7141.3</v>
      </c>
      <c r="R19" s="16">
        <f t="shared" ref="R19:U19" si="4">R20+R24+R28+R32+R36+R40+R44+R48</f>
        <v>2000.4</v>
      </c>
      <c r="S19" s="16">
        <f t="shared" si="4"/>
        <v>4045.4</v>
      </c>
      <c r="T19" s="16">
        <f t="shared" si="4"/>
        <v>0</v>
      </c>
      <c r="U19" s="16">
        <f t="shared" si="4"/>
        <v>1095.5</v>
      </c>
      <c r="V19" s="1"/>
      <c r="W19" s="1"/>
      <c r="X19" s="1"/>
      <c r="Y19" s="1"/>
      <c r="Z19" s="1"/>
      <c r="AA19" s="1"/>
      <c r="AB19" s="1"/>
      <c r="AC19" s="1"/>
      <c r="AD19" s="1"/>
      <c r="AE19" s="24"/>
    </row>
    <row r="20" spans="1:31" s="25" customForma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72" t="s">
        <v>45</v>
      </c>
      <c r="P20" s="3">
        <f t="shared" ref="P20:U20" si="5">SUM(P21:P23)</f>
        <v>1257.2</v>
      </c>
      <c r="Q20" s="3">
        <f t="shared" si="3"/>
        <v>1257.2</v>
      </c>
      <c r="R20" s="3">
        <f t="shared" si="5"/>
        <v>203.8</v>
      </c>
      <c r="S20" s="3">
        <f t="shared" si="5"/>
        <v>880</v>
      </c>
      <c r="T20" s="3">
        <f t="shared" si="5"/>
        <v>0</v>
      </c>
      <c r="U20" s="3">
        <f t="shared" si="5"/>
        <v>173.4</v>
      </c>
      <c r="V20" s="61"/>
      <c r="W20" s="61"/>
      <c r="X20" s="61"/>
      <c r="Y20" s="61"/>
      <c r="Z20" s="66">
        <v>60</v>
      </c>
      <c r="AA20" s="69">
        <v>1</v>
      </c>
      <c r="AB20" s="61"/>
      <c r="AC20" s="61"/>
      <c r="AD20" s="66">
        <v>199.6</v>
      </c>
      <c r="AE20" s="18"/>
    </row>
    <row r="21" spans="1:31" s="25" customFormat="1" x14ac:dyDescent="0.25">
      <c r="A21" s="45" t="s">
        <v>1</v>
      </c>
      <c r="B21" s="45" t="s">
        <v>4</v>
      </c>
      <c r="C21" s="45" t="s">
        <v>1</v>
      </c>
      <c r="D21" s="45" t="s">
        <v>5</v>
      </c>
      <c r="E21" s="45" t="s">
        <v>2</v>
      </c>
      <c r="F21" s="45" t="s">
        <v>7</v>
      </c>
      <c r="G21" s="45" t="s">
        <v>1</v>
      </c>
      <c r="H21" s="45" t="s">
        <v>1</v>
      </c>
      <c r="I21" s="45" t="s">
        <v>3</v>
      </c>
      <c r="J21" s="45" t="s">
        <v>12</v>
      </c>
      <c r="K21" s="45" t="s">
        <v>13</v>
      </c>
      <c r="L21" s="45" t="s">
        <v>1</v>
      </c>
      <c r="M21" s="45" t="s">
        <v>1</v>
      </c>
      <c r="N21" s="46" t="s">
        <v>13</v>
      </c>
      <c r="O21" s="72"/>
      <c r="P21" s="2">
        <v>203.8</v>
      </c>
      <c r="Q21" s="2">
        <f t="shared" si="3"/>
        <v>203.8</v>
      </c>
      <c r="R21" s="2">
        <v>203.8</v>
      </c>
      <c r="S21" s="2"/>
      <c r="T21" s="2"/>
      <c r="U21" s="2"/>
      <c r="V21" s="62"/>
      <c r="W21" s="62"/>
      <c r="X21" s="62"/>
      <c r="Y21" s="62"/>
      <c r="Z21" s="67"/>
      <c r="AA21" s="70"/>
      <c r="AB21" s="62"/>
      <c r="AC21" s="62"/>
      <c r="AD21" s="67"/>
      <c r="AE21" s="22"/>
    </row>
    <row r="22" spans="1:31" s="25" customFormat="1" x14ac:dyDescent="0.25">
      <c r="A22" s="45" t="s">
        <v>1</v>
      </c>
      <c r="B22" s="45" t="s">
        <v>4</v>
      </c>
      <c r="C22" s="45" t="s">
        <v>1</v>
      </c>
      <c r="D22" s="45" t="s">
        <v>5</v>
      </c>
      <c r="E22" s="45" t="s">
        <v>2</v>
      </c>
      <c r="F22" s="45" t="s">
        <v>7</v>
      </c>
      <c r="G22" s="45" t="s">
        <v>1</v>
      </c>
      <c r="H22" s="45" t="s">
        <v>1</v>
      </c>
      <c r="I22" s="45" t="s">
        <v>3</v>
      </c>
      <c r="J22" s="45" t="s">
        <v>2</v>
      </c>
      <c r="K22" s="45" t="s">
        <v>13</v>
      </c>
      <c r="L22" s="45" t="s">
        <v>1</v>
      </c>
      <c r="M22" s="45" t="s">
        <v>1</v>
      </c>
      <c r="N22" s="46" t="s">
        <v>13</v>
      </c>
      <c r="O22" s="72"/>
      <c r="P22" s="2">
        <v>880</v>
      </c>
      <c r="Q22" s="2">
        <f t="shared" si="3"/>
        <v>880</v>
      </c>
      <c r="R22" s="2"/>
      <c r="S22" s="2">
        <v>880</v>
      </c>
      <c r="T22" s="2"/>
      <c r="U22" s="2"/>
      <c r="V22" s="62"/>
      <c r="W22" s="62"/>
      <c r="X22" s="62"/>
      <c r="Y22" s="62"/>
      <c r="Z22" s="67"/>
      <c r="AA22" s="70"/>
      <c r="AB22" s="62"/>
      <c r="AC22" s="62"/>
      <c r="AD22" s="67"/>
      <c r="AE22" s="22"/>
    </row>
    <row r="23" spans="1:31" s="25" customFormat="1" x14ac:dyDescent="0.25">
      <c r="A23" s="45" t="s">
        <v>1</v>
      </c>
      <c r="B23" s="45" t="s">
        <v>4</v>
      </c>
      <c r="C23" s="45" t="s">
        <v>1</v>
      </c>
      <c r="D23" s="45" t="s">
        <v>5</v>
      </c>
      <c r="E23" s="45" t="s">
        <v>2</v>
      </c>
      <c r="F23" s="45" t="s">
        <v>7</v>
      </c>
      <c r="G23" s="45" t="s">
        <v>1</v>
      </c>
      <c r="H23" s="45" t="s">
        <v>1</v>
      </c>
      <c r="I23" s="45" t="s">
        <v>3</v>
      </c>
      <c r="J23" s="45" t="s">
        <v>12</v>
      </c>
      <c r="K23" s="45" t="s">
        <v>13</v>
      </c>
      <c r="L23" s="45" t="s">
        <v>14</v>
      </c>
      <c r="M23" s="45" t="s">
        <v>1</v>
      </c>
      <c r="N23" s="46" t="s">
        <v>13</v>
      </c>
      <c r="O23" s="72"/>
      <c r="P23" s="2">
        <v>173.4</v>
      </c>
      <c r="Q23" s="2">
        <f t="shared" si="3"/>
        <v>173.4</v>
      </c>
      <c r="R23" s="2"/>
      <c r="S23" s="2"/>
      <c r="T23" s="2"/>
      <c r="U23" s="2">
        <v>173.4</v>
      </c>
      <c r="V23" s="63"/>
      <c r="W23" s="63"/>
      <c r="X23" s="63"/>
      <c r="Y23" s="63"/>
      <c r="Z23" s="68"/>
      <c r="AA23" s="71"/>
      <c r="AB23" s="63"/>
      <c r="AC23" s="63"/>
      <c r="AD23" s="68"/>
      <c r="AE23" s="22"/>
    </row>
    <row r="24" spans="1:31" s="25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72" t="s">
        <v>46</v>
      </c>
      <c r="P24" s="3">
        <f t="shared" ref="P24:U24" si="6">SUM(P25:P27)</f>
        <v>380.7</v>
      </c>
      <c r="Q24" s="3">
        <f t="shared" si="3"/>
        <v>380.7</v>
      </c>
      <c r="R24" s="3">
        <f t="shared" si="6"/>
        <v>66.599999999999994</v>
      </c>
      <c r="S24" s="3">
        <f t="shared" si="6"/>
        <v>266.39999999999998</v>
      </c>
      <c r="T24" s="3">
        <f t="shared" si="6"/>
        <v>0</v>
      </c>
      <c r="U24" s="3">
        <f t="shared" si="6"/>
        <v>47.7</v>
      </c>
      <c r="V24" s="61"/>
      <c r="W24" s="61"/>
      <c r="X24" s="61"/>
      <c r="Y24" s="66">
        <v>345</v>
      </c>
      <c r="Z24" s="61"/>
      <c r="AA24" s="61"/>
      <c r="AB24" s="61"/>
      <c r="AC24" s="61"/>
      <c r="AD24" s="61"/>
      <c r="AE24" s="18"/>
    </row>
    <row r="25" spans="1:31" s="25" customFormat="1" x14ac:dyDescent="0.25">
      <c r="A25" s="45" t="s">
        <v>1</v>
      </c>
      <c r="B25" s="45" t="s">
        <v>4</v>
      </c>
      <c r="C25" s="45" t="s">
        <v>1</v>
      </c>
      <c r="D25" s="45" t="s">
        <v>5</v>
      </c>
      <c r="E25" s="45" t="s">
        <v>2</v>
      </c>
      <c r="F25" s="45" t="s">
        <v>7</v>
      </c>
      <c r="G25" s="45" t="s">
        <v>1</v>
      </c>
      <c r="H25" s="45" t="s">
        <v>1</v>
      </c>
      <c r="I25" s="45" t="s">
        <v>3</v>
      </c>
      <c r="J25" s="45" t="s">
        <v>12</v>
      </c>
      <c r="K25" s="45" t="s">
        <v>13</v>
      </c>
      <c r="L25" s="45" t="s">
        <v>1</v>
      </c>
      <c r="M25" s="45" t="s">
        <v>2</v>
      </c>
      <c r="N25" s="46" t="s">
        <v>1</v>
      </c>
      <c r="O25" s="72"/>
      <c r="P25" s="2">
        <v>66.599999999999994</v>
      </c>
      <c r="Q25" s="2">
        <f t="shared" si="3"/>
        <v>66.599999999999994</v>
      </c>
      <c r="R25" s="2">
        <v>66.599999999999994</v>
      </c>
      <c r="S25" s="2"/>
      <c r="T25" s="2"/>
      <c r="U25" s="2"/>
      <c r="V25" s="62"/>
      <c r="W25" s="62"/>
      <c r="X25" s="62"/>
      <c r="Y25" s="67"/>
      <c r="Z25" s="62"/>
      <c r="AA25" s="62"/>
      <c r="AB25" s="62"/>
      <c r="AC25" s="62"/>
      <c r="AD25" s="62"/>
      <c r="AE25" s="22"/>
    </row>
    <row r="26" spans="1:31" s="25" customFormat="1" x14ac:dyDescent="0.25">
      <c r="A26" s="45" t="s">
        <v>1</v>
      </c>
      <c r="B26" s="45" t="s">
        <v>4</v>
      </c>
      <c r="C26" s="45" t="s">
        <v>1</v>
      </c>
      <c r="D26" s="45" t="s">
        <v>5</v>
      </c>
      <c r="E26" s="45" t="s">
        <v>2</v>
      </c>
      <c r="F26" s="45" t="s">
        <v>7</v>
      </c>
      <c r="G26" s="45" t="s">
        <v>1</v>
      </c>
      <c r="H26" s="45" t="s">
        <v>1</v>
      </c>
      <c r="I26" s="45" t="s">
        <v>3</v>
      </c>
      <c r="J26" s="45" t="s">
        <v>2</v>
      </c>
      <c r="K26" s="45" t="s">
        <v>13</v>
      </c>
      <c r="L26" s="45" t="s">
        <v>1</v>
      </c>
      <c r="M26" s="45" t="s">
        <v>2</v>
      </c>
      <c r="N26" s="46" t="s">
        <v>1</v>
      </c>
      <c r="O26" s="72"/>
      <c r="P26" s="2">
        <v>266.39999999999998</v>
      </c>
      <c r="Q26" s="2">
        <f t="shared" si="3"/>
        <v>266.39999999999998</v>
      </c>
      <c r="R26" s="2"/>
      <c r="S26" s="2">
        <v>266.39999999999998</v>
      </c>
      <c r="T26" s="2"/>
      <c r="U26" s="2"/>
      <c r="V26" s="62"/>
      <c r="W26" s="62"/>
      <c r="X26" s="62"/>
      <c r="Y26" s="67"/>
      <c r="Z26" s="62"/>
      <c r="AA26" s="62"/>
      <c r="AB26" s="62"/>
      <c r="AC26" s="62"/>
      <c r="AD26" s="62"/>
      <c r="AE26" s="22"/>
    </row>
    <row r="27" spans="1:31" s="25" customFormat="1" x14ac:dyDescent="0.25">
      <c r="A27" s="45" t="s">
        <v>1</v>
      </c>
      <c r="B27" s="45" t="s">
        <v>4</v>
      </c>
      <c r="C27" s="45" t="s">
        <v>1</v>
      </c>
      <c r="D27" s="45" t="s">
        <v>5</v>
      </c>
      <c r="E27" s="45" t="s">
        <v>2</v>
      </c>
      <c r="F27" s="45" t="s">
        <v>7</v>
      </c>
      <c r="G27" s="45" t="s">
        <v>1</v>
      </c>
      <c r="H27" s="45" t="s">
        <v>1</v>
      </c>
      <c r="I27" s="45" t="s">
        <v>3</v>
      </c>
      <c r="J27" s="45" t="s">
        <v>12</v>
      </c>
      <c r="K27" s="45" t="s">
        <v>13</v>
      </c>
      <c r="L27" s="45" t="s">
        <v>14</v>
      </c>
      <c r="M27" s="45" t="s">
        <v>2</v>
      </c>
      <c r="N27" s="46" t="s">
        <v>1</v>
      </c>
      <c r="O27" s="72"/>
      <c r="P27" s="2">
        <v>47.7</v>
      </c>
      <c r="Q27" s="2">
        <f t="shared" si="3"/>
        <v>47.7</v>
      </c>
      <c r="R27" s="2"/>
      <c r="S27" s="2"/>
      <c r="T27" s="2"/>
      <c r="U27" s="2">
        <v>47.7</v>
      </c>
      <c r="V27" s="63"/>
      <c r="W27" s="63"/>
      <c r="X27" s="63"/>
      <c r="Y27" s="68"/>
      <c r="Z27" s="63"/>
      <c r="AA27" s="63"/>
      <c r="AB27" s="63"/>
      <c r="AC27" s="63"/>
      <c r="AD27" s="63"/>
      <c r="AE27" s="22"/>
    </row>
    <row r="28" spans="1:31" s="25" customForma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72" t="s">
        <v>47</v>
      </c>
      <c r="P28" s="3">
        <f t="shared" ref="P28:U28" si="7">SUM(P29:P31)</f>
        <v>736.9</v>
      </c>
      <c r="Q28" s="3">
        <f t="shared" si="3"/>
        <v>736.9</v>
      </c>
      <c r="R28" s="3">
        <f t="shared" si="7"/>
        <v>97.9</v>
      </c>
      <c r="S28" s="3">
        <f t="shared" si="7"/>
        <v>515.79999999999995</v>
      </c>
      <c r="T28" s="3">
        <f t="shared" si="7"/>
        <v>0</v>
      </c>
      <c r="U28" s="3">
        <f t="shared" si="7"/>
        <v>123.2</v>
      </c>
      <c r="V28" s="61"/>
      <c r="W28" s="61"/>
      <c r="X28" s="61"/>
      <c r="Y28" s="61"/>
      <c r="Z28" s="66">
        <v>177</v>
      </c>
      <c r="AA28" s="69">
        <v>1</v>
      </c>
      <c r="AB28" s="61"/>
      <c r="AC28" s="61"/>
      <c r="AD28" s="61"/>
      <c r="AE28" s="18"/>
    </row>
    <row r="29" spans="1:31" s="25" customFormat="1" x14ac:dyDescent="0.25">
      <c r="A29" s="45" t="s">
        <v>1</v>
      </c>
      <c r="B29" s="45" t="s">
        <v>4</v>
      </c>
      <c r="C29" s="45" t="s">
        <v>1</v>
      </c>
      <c r="D29" s="45" t="s">
        <v>5</v>
      </c>
      <c r="E29" s="45" t="s">
        <v>2</v>
      </c>
      <c r="F29" s="45" t="s">
        <v>7</v>
      </c>
      <c r="G29" s="45" t="s">
        <v>1</v>
      </c>
      <c r="H29" s="45" t="s">
        <v>1</v>
      </c>
      <c r="I29" s="45" t="s">
        <v>3</v>
      </c>
      <c r="J29" s="45" t="s">
        <v>12</v>
      </c>
      <c r="K29" s="45" t="s">
        <v>13</v>
      </c>
      <c r="L29" s="45" t="s">
        <v>1</v>
      </c>
      <c r="M29" s="45" t="s">
        <v>2</v>
      </c>
      <c r="N29" s="46" t="s">
        <v>2</v>
      </c>
      <c r="O29" s="72"/>
      <c r="P29" s="2">
        <v>97.9</v>
      </c>
      <c r="Q29" s="2">
        <f t="shared" si="3"/>
        <v>97.9</v>
      </c>
      <c r="R29" s="2">
        <v>97.9</v>
      </c>
      <c r="S29" s="2"/>
      <c r="T29" s="2"/>
      <c r="U29" s="2"/>
      <c r="V29" s="62"/>
      <c r="W29" s="62"/>
      <c r="X29" s="62"/>
      <c r="Y29" s="62"/>
      <c r="Z29" s="67"/>
      <c r="AA29" s="70"/>
      <c r="AB29" s="62"/>
      <c r="AC29" s="62"/>
      <c r="AD29" s="62"/>
      <c r="AE29" s="22"/>
    </row>
    <row r="30" spans="1:31" s="25" customFormat="1" x14ac:dyDescent="0.25">
      <c r="A30" s="45" t="s">
        <v>1</v>
      </c>
      <c r="B30" s="45" t="s">
        <v>4</v>
      </c>
      <c r="C30" s="45" t="s">
        <v>1</v>
      </c>
      <c r="D30" s="45" t="s">
        <v>5</v>
      </c>
      <c r="E30" s="45" t="s">
        <v>2</v>
      </c>
      <c r="F30" s="45" t="s">
        <v>7</v>
      </c>
      <c r="G30" s="45" t="s">
        <v>1</v>
      </c>
      <c r="H30" s="45" t="s">
        <v>1</v>
      </c>
      <c r="I30" s="45" t="s">
        <v>3</v>
      </c>
      <c r="J30" s="45" t="s">
        <v>2</v>
      </c>
      <c r="K30" s="45" t="s">
        <v>13</v>
      </c>
      <c r="L30" s="45" t="s">
        <v>1</v>
      </c>
      <c r="M30" s="45" t="s">
        <v>2</v>
      </c>
      <c r="N30" s="46" t="s">
        <v>2</v>
      </c>
      <c r="O30" s="72"/>
      <c r="P30" s="2">
        <v>515.79999999999995</v>
      </c>
      <c r="Q30" s="2">
        <f t="shared" si="3"/>
        <v>515.79999999999995</v>
      </c>
      <c r="R30" s="2"/>
      <c r="S30" s="2">
        <v>515.79999999999995</v>
      </c>
      <c r="T30" s="2"/>
      <c r="U30" s="2"/>
      <c r="V30" s="62"/>
      <c r="W30" s="62"/>
      <c r="X30" s="62"/>
      <c r="Y30" s="62"/>
      <c r="Z30" s="67"/>
      <c r="AA30" s="70"/>
      <c r="AB30" s="62"/>
      <c r="AC30" s="62"/>
      <c r="AD30" s="62"/>
      <c r="AE30" s="22"/>
    </row>
    <row r="31" spans="1:31" s="25" customFormat="1" x14ac:dyDescent="0.25">
      <c r="A31" s="45" t="s">
        <v>1</v>
      </c>
      <c r="B31" s="45" t="s">
        <v>4</v>
      </c>
      <c r="C31" s="45" t="s">
        <v>1</v>
      </c>
      <c r="D31" s="45" t="s">
        <v>5</v>
      </c>
      <c r="E31" s="45" t="s">
        <v>2</v>
      </c>
      <c r="F31" s="45" t="s">
        <v>7</v>
      </c>
      <c r="G31" s="45" t="s">
        <v>1</v>
      </c>
      <c r="H31" s="45" t="s">
        <v>1</v>
      </c>
      <c r="I31" s="45" t="s">
        <v>3</v>
      </c>
      <c r="J31" s="45" t="s">
        <v>12</v>
      </c>
      <c r="K31" s="45" t="s">
        <v>13</v>
      </c>
      <c r="L31" s="45" t="s">
        <v>14</v>
      </c>
      <c r="M31" s="45" t="s">
        <v>2</v>
      </c>
      <c r="N31" s="46" t="s">
        <v>2</v>
      </c>
      <c r="O31" s="72"/>
      <c r="P31" s="2">
        <v>123.2</v>
      </c>
      <c r="Q31" s="2">
        <f t="shared" si="3"/>
        <v>123.2</v>
      </c>
      <c r="R31" s="2"/>
      <c r="S31" s="2"/>
      <c r="T31" s="2"/>
      <c r="U31" s="2">
        <v>123.2</v>
      </c>
      <c r="V31" s="63"/>
      <c r="W31" s="63"/>
      <c r="X31" s="63"/>
      <c r="Y31" s="63"/>
      <c r="Z31" s="68"/>
      <c r="AA31" s="71"/>
      <c r="AB31" s="63"/>
      <c r="AC31" s="63"/>
      <c r="AD31" s="63"/>
      <c r="AE31" s="22"/>
    </row>
    <row r="32" spans="1:31" s="25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72" t="s">
        <v>48</v>
      </c>
      <c r="P32" s="3">
        <f t="shared" ref="P32:U32" si="8">SUM(P33:P35)</f>
        <v>554</v>
      </c>
      <c r="Q32" s="3">
        <f t="shared" si="3"/>
        <v>554</v>
      </c>
      <c r="R32" s="3">
        <f t="shared" si="8"/>
        <v>216.6</v>
      </c>
      <c r="S32" s="3">
        <f t="shared" si="8"/>
        <v>277</v>
      </c>
      <c r="T32" s="3">
        <f t="shared" si="8"/>
        <v>0</v>
      </c>
      <c r="U32" s="3">
        <f t="shared" si="8"/>
        <v>60.4</v>
      </c>
      <c r="V32" s="61"/>
      <c r="W32" s="61"/>
      <c r="X32" s="61"/>
      <c r="Y32" s="61"/>
      <c r="Z32" s="66">
        <v>95.8</v>
      </c>
      <c r="AA32" s="61"/>
      <c r="AB32" s="61"/>
      <c r="AC32" s="61"/>
      <c r="AD32" s="61"/>
      <c r="AE32" s="18"/>
    </row>
    <row r="33" spans="1:31" s="25" customFormat="1" x14ac:dyDescent="0.25">
      <c r="A33" s="45" t="s">
        <v>1</v>
      </c>
      <c r="B33" s="45" t="s">
        <v>4</v>
      </c>
      <c r="C33" s="45" t="s">
        <v>1</v>
      </c>
      <c r="D33" s="45" t="s">
        <v>5</v>
      </c>
      <c r="E33" s="45" t="s">
        <v>2</v>
      </c>
      <c r="F33" s="45" t="s">
        <v>7</v>
      </c>
      <c r="G33" s="45" t="s">
        <v>1</v>
      </c>
      <c r="H33" s="45" t="s">
        <v>1</v>
      </c>
      <c r="I33" s="45" t="s">
        <v>3</v>
      </c>
      <c r="J33" s="45" t="s">
        <v>12</v>
      </c>
      <c r="K33" s="45" t="s">
        <v>13</v>
      </c>
      <c r="L33" s="45" t="s">
        <v>1</v>
      </c>
      <c r="M33" s="45" t="s">
        <v>2</v>
      </c>
      <c r="N33" s="46" t="s">
        <v>3</v>
      </c>
      <c r="O33" s="72"/>
      <c r="P33" s="2">
        <v>216.6</v>
      </c>
      <c r="Q33" s="2">
        <f t="shared" si="3"/>
        <v>216.6</v>
      </c>
      <c r="R33" s="2">
        <v>216.6</v>
      </c>
      <c r="S33" s="2"/>
      <c r="T33" s="2"/>
      <c r="U33" s="2"/>
      <c r="V33" s="62"/>
      <c r="W33" s="62"/>
      <c r="X33" s="62"/>
      <c r="Y33" s="62"/>
      <c r="Z33" s="67"/>
      <c r="AA33" s="62"/>
      <c r="AB33" s="62"/>
      <c r="AC33" s="62"/>
      <c r="AD33" s="62"/>
      <c r="AE33" s="22"/>
    </row>
    <row r="34" spans="1:31" s="25" customFormat="1" x14ac:dyDescent="0.25">
      <c r="A34" s="45" t="s">
        <v>1</v>
      </c>
      <c r="B34" s="45" t="s">
        <v>4</v>
      </c>
      <c r="C34" s="45" t="s">
        <v>1</v>
      </c>
      <c r="D34" s="45" t="s">
        <v>5</v>
      </c>
      <c r="E34" s="45" t="s">
        <v>2</v>
      </c>
      <c r="F34" s="45" t="s">
        <v>7</v>
      </c>
      <c r="G34" s="45" t="s">
        <v>1</v>
      </c>
      <c r="H34" s="45" t="s">
        <v>1</v>
      </c>
      <c r="I34" s="45" t="s">
        <v>3</v>
      </c>
      <c r="J34" s="45" t="s">
        <v>2</v>
      </c>
      <c r="K34" s="45" t="s">
        <v>13</v>
      </c>
      <c r="L34" s="45" t="s">
        <v>1</v>
      </c>
      <c r="M34" s="45" t="s">
        <v>2</v>
      </c>
      <c r="N34" s="46" t="s">
        <v>3</v>
      </c>
      <c r="O34" s="72"/>
      <c r="P34" s="2">
        <v>277</v>
      </c>
      <c r="Q34" s="2">
        <f>SUM(R34:U34)</f>
        <v>277</v>
      </c>
      <c r="R34" s="2"/>
      <c r="S34" s="2">
        <v>277</v>
      </c>
      <c r="T34" s="2"/>
      <c r="U34" s="2"/>
      <c r="V34" s="62"/>
      <c r="W34" s="62"/>
      <c r="X34" s="62"/>
      <c r="Y34" s="62"/>
      <c r="Z34" s="67"/>
      <c r="AA34" s="62"/>
      <c r="AB34" s="62"/>
      <c r="AC34" s="62"/>
      <c r="AD34" s="62"/>
      <c r="AE34" s="22"/>
    </row>
    <row r="35" spans="1:31" s="25" customFormat="1" x14ac:dyDescent="0.25">
      <c r="A35" s="45" t="s">
        <v>1</v>
      </c>
      <c r="B35" s="45" t="s">
        <v>4</v>
      </c>
      <c r="C35" s="45" t="s">
        <v>1</v>
      </c>
      <c r="D35" s="45" t="s">
        <v>5</v>
      </c>
      <c r="E35" s="45" t="s">
        <v>2</v>
      </c>
      <c r="F35" s="45" t="s">
        <v>7</v>
      </c>
      <c r="G35" s="45" t="s">
        <v>1</v>
      </c>
      <c r="H35" s="45" t="s">
        <v>1</v>
      </c>
      <c r="I35" s="45" t="s">
        <v>3</v>
      </c>
      <c r="J35" s="45" t="s">
        <v>12</v>
      </c>
      <c r="K35" s="45" t="s">
        <v>13</v>
      </c>
      <c r="L35" s="45" t="s">
        <v>14</v>
      </c>
      <c r="M35" s="45" t="s">
        <v>2</v>
      </c>
      <c r="N35" s="46" t="s">
        <v>3</v>
      </c>
      <c r="O35" s="72"/>
      <c r="P35" s="2">
        <v>60.4</v>
      </c>
      <c r="Q35" s="2">
        <f t="shared" si="3"/>
        <v>60.4</v>
      </c>
      <c r="R35" s="2"/>
      <c r="S35" s="2"/>
      <c r="T35" s="2"/>
      <c r="U35" s="2">
        <v>60.4</v>
      </c>
      <c r="V35" s="63"/>
      <c r="W35" s="63"/>
      <c r="X35" s="63"/>
      <c r="Y35" s="63"/>
      <c r="Z35" s="68"/>
      <c r="AA35" s="63"/>
      <c r="AB35" s="63"/>
      <c r="AC35" s="63"/>
      <c r="AD35" s="63"/>
      <c r="AE35" s="22"/>
    </row>
    <row r="36" spans="1:31" s="25" customForma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72" t="s">
        <v>49</v>
      </c>
      <c r="P36" s="3">
        <f t="shared" ref="P36:U36" si="9">SUM(P37:P39)</f>
        <v>1558.8000000000002</v>
      </c>
      <c r="Q36" s="3">
        <f t="shared" si="3"/>
        <v>1558.8000000000002</v>
      </c>
      <c r="R36" s="3">
        <f t="shared" si="9"/>
        <v>573.5</v>
      </c>
      <c r="S36" s="3">
        <f t="shared" si="9"/>
        <v>779.4</v>
      </c>
      <c r="T36" s="3">
        <f t="shared" si="9"/>
        <v>0</v>
      </c>
      <c r="U36" s="3">
        <f t="shared" si="9"/>
        <v>205.9</v>
      </c>
      <c r="V36" s="69">
        <v>11</v>
      </c>
      <c r="W36" s="61"/>
      <c r="X36" s="61"/>
      <c r="Y36" s="61"/>
      <c r="Z36" s="66">
        <v>601</v>
      </c>
      <c r="AA36" s="61"/>
      <c r="AB36" s="61"/>
      <c r="AC36" s="61"/>
      <c r="AD36" s="61"/>
      <c r="AE36" s="18"/>
    </row>
    <row r="37" spans="1:31" s="25" customFormat="1" x14ac:dyDescent="0.25">
      <c r="A37" s="45" t="s">
        <v>1</v>
      </c>
      <c r="B37" s="45" t="s">
        <v>4</v>
      </c>
      <c r="C37" s="45" t="s">
        <v>1</v>
      </c>
      <c r="D37" s="45" t="s">
        <v>5</v>
      </c>
      <c r="E37" s="45" t="s">
        <v>2</v>
      </c>
      <c r="F37" s="45" t="s">
        <v>7</v>
      </c>
      <c r="G37" s="45" t="s">
        <v>1</v>
      </c>
      <c r="H37" s="45" t="s">
        <v>1</v>
      </c>
      <c r="I37" s="45" t="s">
        <v>3</v>
      </c>
      <c r="J37" s="45" t="s">
        <v>12</v>
      </c>
      <c r="K37" s="45" t="s">
        <v>13</v>
      </c>
      <c r="L37" s="45" t="s">
        <v>1</v>
      </c>
      <c r="M37" s="45" t="s">
        <v>2</v>
      </c>
      <c r="N37" s="46" t="s">
        <v>5</v>
      </c>
      <c r="O37" s="72"/>
      <c r="P37" s="2">
        <v>573.5</v>
      </c>
      <c r="Q37" s="2">
        <f t="shared" si="3"/>
        <v>573.5</v>
      </c>
      <c r="R37" s="2">
        <v>573.5</v>
      </c>
      <c r="S37" s="2"/>
      <c r="T37" s="2"/>
      <c r="U37" s="2"/>
      <c r="V37" s="70"/>
      <c r="W37" s="62"/>
      <c r="X37" s="62"/>
      <c r="Y37" s="62"/>
      <c r="Z37" s="67"/>
      <c r="AA37" s="62"/>
      <c r="AB37" s="62"/>
      <c r="AC37" s="62"/>
      <c r="AD37" s="62"/>
      <c r="AE37" s="22"/>
    </row>
    <row r="38" spans="1:31" s="25" customFormat="1" x14ac:dyDescent="0.25">
      <c r="A38" s="45" t="s">
        <v>1</v>
      </c>
      <c r="B38" s="45" t="s">
        <v>4</v>
      </c>
      <c r="C38" s="45" t="s">
        <v>1</v>
      </c>
      <c r="D38" s="45" t="s">
        <v>5</v>
      </c>
      <c r="E38" s="45" t="s">
        <v>2</v>
      </c>
      <c r="F38" s="45" t="s">
        <v>7</v>
      </c>
      <c r="G38" s="45" t="s">
        <v>1</v>
      </c>
      <c r="H38" s="45" t="s">
        <v>1</v>
      </c>
      <c r="I38" s="45" t="s">
        <v>3</v>
      </c>
      <c r="J38" s="45" t="s">
        <v>2</v>
      </c>
      <c r="K38" s="45" t="s">
        <v>13</v>
      </c>
      <c r="L38" s="45" t="s">
        <v>1</v>
      </c>
      <c r="M38" s="45" t="s">
        <v>2</v>
      </c>
      <c r="N38" s="46" t="s">
        <v>5</v>
      </c>
      <c r="O38" s="72"/>
      <c r="P38" s="2">
        <v>779.4</v>
      </c>
      <c r="Q38" s="2">
        <f t="shared" si="3"/>
        <v>779.4</v>
      </c>
      <c r="R38" s="2"/>
      <c r="S38" s="2">
        <v>779.4</v>
      </c>
      <c r="T38" s="2"/>
      <c r="U38" s="2"/>
      <c r="V38" s="70"/>
      <c r="W38" s="62"/>
      <c r="X38" s="62"/>
      <c r="Y38" s="62"/>
      <c r="Z38" s="67"/>
      <c r="AA38" s="62"/>
      <c r="AB38" s="62"/>
      <c r="AC38" s="62"/>
      <c r="AD38" s="62"/>
      <c r="AE38" s="22"/>
    </row>
    <row r="39" spans="1:31" s="25" customFormat="1" x14ac:dyDescent="0.25">
      <c r="A39" s="45" t="s">
        <v>1</v>
      </c>
      <c r="B39" s="45" t="s">
        <v>4</v>
      </c>
      <c r="C39" s="45" t="s">
        <v>1</v>
      </c>
      <c r="D39" s="45" t="s">
        <v>5</v>
      </c>
      <c r="E39" s="45" t="s">
        <v>2</v>
      </c>
      <c r="F39" s="45" t="s">
        <v>7</v>
      </c>
      <c r="G39" s="45" t="s">
        <v>1</v>
      </c>
      <c r="H39" s="45" t="s">
        <v>1</v>
      </c>
      <c r="I39" s="45" t="s">
        <v>3</v>
      </c>
      <c r="J39" s="45" t="s">
        <v>12</v>
      </c>
      <c r="K39" s="45" t="s">
        <v>13</v>
      </c>
      <c r="L39" s="45" t="s">
        <v>14</v>
      </c>
      <c r="M39" s="45" t="s">
        <v>2</v>
      </c>
      <c r="N39" s="46" t="s">
        <v>5</v>
      </c>
      <c r="O39" s="72"/>
      <c r="P39" s="2">
        <v>205.9</v>
      </c>
      <c r="Q39" s="2">
        <f t="shared" si="3"/>
        <v>205.9</v>
      </c>
      <c r="R39" s="2"/>
      <c r="S39" s="2"/>
      <c r="T39" s="2"/>
      <c r="U39" s="2">
        <v>205.9</v>
      </c>
      <c r="V39" s="71"/>
      <c r="W39" s="63"/>
      <c r="X39" s="63"/>
      <c r="Y39" s="63"/>
      <c r="Z39" s="68"/>
      <c r="AA39" s="63"/>
      <c r="AB39" s="63"/>
      <c r="AC39" s="63"/>
      <c r="AD39" s="63"/>
      <c r="AE39" s="22"/>
    </row>
    <row r="40" spans="1:31" s="25" customForma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72" t="s">
        <v>50</v>
      </c>
      <c r="P40" s="3">
        <f t="shared" ref="P40:U40" si="10">SUM(P41:P43)</f>
        <v>396</v>
      </c>
      <c r="Q40" s="3">
        <f t="shared" si="3"/>
        <v>396</v>
      </c>
      <c r="R40" s="3">
        <f t="shared" si="10"/>
        <v>137.6</v>
      </c>
      <c r="S40" s="3">
        <f t="shared" si="10"/>
        <v>198</v>
      </c>
      <c r="T40" s="3">
        <f t="shared" si="10"/>
        <v>0</v>
      </c>
      <c r="U40" s="3">
        <f t="shared" si="10"/>
        <v>60.4</v>
      </c>
      <c r="V40" s="61"/>
      <c r="W40" s="61"/>
      <c r="X40" s="69">
        <v>10</v>
      </c>
      <c r="Y40" s="61"/>
      <c r="Z40" s="61"/>
      <c r="AA40" s="61"/>
      <c r="AB40" s="61"/>
      <c r="AC40" s="61"/>
      <c r="AD40" s="61"/>
      <c r="AE40" s="18"/>
    </row>
    <row r="41" spans="1:31" s="25" customFormat="1" x14ac:dyDescent="0.25">
      <c r="A41" s="45" t="s">
        <v>1</v>
      </c>
      <c r="B41" s="45" t="s">
        <v>4</v>
      </c>
      <c r="C41" s="45" t="s">
        <v>1</v>
      </c>
      <c r="D41" s="45" t="s">
        <v>5</v>
      </c>
      <c r="E41" s="45" t="s">
        <v>2</v>
      </c>
      <c r="F41" s="45" t="s">
        <v>7</v>
      </c>
      <c r="G41" s="45" t="s">
        <v>1</v>
      </c>
      <c r="H41" s="45" t="s">
        <v>1</v>
      </c>
      <c r="I41" s="45" t="s">
        <v>3</v>
      </c>
      <c r="J41" s="45" t="s">
        <v>12</v>
      </c>
      <c r="K41" s="45" t="s">
        <v>13</v>
      </c>
      <c r="L41" s="45" t="s">
        <v>1</v>
      </c>
      <c r="M41" s="45" t="s">
        <v>2</v>
      </c>
      <c r="N41" s="46" t="s">
        <v>7</v>
      </c>
      <c r="O41" s="72"/>
      <c r="P41" s="2">
        <v>137.6</v>
      </c>
      <c r="Q41" s="2">
        <f t="shared" si="3"/>
        <v>137.6</v>
      </c>
      <c r="R41" s="2">
        <v>137.6</v>
      </c>
      <c r="S41" s="2"/>
      <c r="T41" s="2"/>
      <c r="U41" s="2"/>
      <c r="V41" s="62"/>
      <c r="W41" s="62"/>
      <c r="X41" s="70"/>
      <c r="Y41" s="62"/>
      <c r="Z41" s="62"/>
      <c r="AA41" s="62"/>
      <c r="AB41" s="62"/>
      <c r="AC41" s="62"/>
      <c r="AD41" s="62"/>
      <c r="AE41" s="22"/>
    </row>
    <row r="42" spans="1:31" s="25" customFormat="1" x14ac:dyDescent="0.25">
      <c r="A42" s="45" t="s">
        <v>1</v>
      </c>
      <c r="B42" s="45" t="s">
        <v>4</v>
      </c>
      <c r="C42" s="45" t="s">
        <v>1</v>
      </c>
      <c r="D42" s="45" t="s">
        <v>5</v>
      </c>
      <c r="E42" s="45" t="s">
        <v>2</v>
      </c>
      <c r="F42" s="45" t="s">
        <v>7</v>
      </c>
      <c r="G42" s="45" t="s">
        <v>1</v>
      </c>
      <c r="H42" s="45" t="s">
        <v>1</v>
      </c>
      <c r="I42" s="45" t="s">
        <v>3</v>
      </c>
      <c r="J42" s="45" t="s">
        <v>2</v>
      </c>
      <c r="K42" s="45" t="s">
        <v>13</v>
      </c>
      <c r="L42" s="45" t="s">
        <v>1</v>
      </c>
      <c r="M42" s="45" t="s">
        <v>2</v>
      </c>
      <c r="N42" s="46" t="s">
        <v>7</v>
      </c>
      <c r="O42" s="72"/>
      <c r="P42" s="2">
        <v>198</v>
      </c>
      <c r="Q42" s="2">
        <f t="shared" si="3"/>
        <v>198</v>
      </c>
      <c r="R42" s="2"/>
      <c r="S42" s="2">
        <v>198</v>
      </c>
      <c r="T42" s="2"/>
      <c r="U42" s="2"/>
      <c r="V42" s="62"/>
      <c r="W42" s="62"/>
      <c r="X42" s="70"/>
      <c r="Y42" s="62"/>
      <c r="Z42" s="62"/>
      <c r="AA42" s="62"/>
      <c r="AB42" s="62"/>
      <c r="AC42" s="62"/>
      <c r="AD42" s="62"/>
      <c r="AE42" s="22"/>
    </row>
    <row r="43" spans="1:31" s="25" customFormat="1" x14ac:dyDescent="0.25">
      <c r="A43" s="45" t="s">
        <v>1</v>
      </c>
      <c r="B43" s="45" t="s">
        <v>4</v>
      </c>
      <c r="C43" s="45" t="s">
        <v>1</v>
      </c>
      <c r="D43" s="45" t="s">
        <v>5</v>
      </c>
      <c r="E43" s="45" t="s">
        <v>2</v>
      </c>
      <c r="F43" s="45" t="s">
        <v>7</v>
      </c>
      <c r="G43" s="45" t="s">
        <v>1</v>
      </c>
      <c r="H43" s="45" t="s">
        <v>1</v>
      </c>
      <c r="I43" s="45" t="s">
        <v>3</v>
      </c>
      <c r="J43" s="45" t="s">
        <v>12</v>
      </c>
      <c r="K43" s="45" t="s">
        <v>13</v>
      </c>
      <c r="L43" s="45" t="s">
        <v>14</v>
      </c>
      <c r="M43" s="45" t="s">
        <v>2</v>
      </c>
      <c r="N43" s="46" t="s">
        <v>7</v>
      </c>
      <c r="O43" s="72"/>
      <c r="P43" s="2">
        <v>60.4</v>
      </c>
      <c r="Q43" s="2">
        <f t="shared" si="3"/>
        <v>60.4</v>
      </c>
      <c r="R43" s="2"/>
      <c r="S43" s="2"/>
      <c r="T43" s="2"/>
      <c r="U43" s="2">
        <v>60.4</v>
      </c>
      <c r="V43" s="63"/>
      <c r="W43" s="63"/>
      <c r="X43" s="71"/>
      <c r="Y43" s="63"/>
      <c r="Z43" s="63"/>
      <c r="AA43" s="63"/>
      <c r="AB43" s="63"/>
      <c r="AC43" s="63"/>
      <c r="AD43" s="63"/>
      <c r="AE43" s="22"/>
    </row>
    <row r="44" spans="1:31" s="25" customForma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72" t="s">
        <v>51</v>
      </c>
      <c r="P44" s="3">
        <f t="shared" ref="P44:U44" si="11">SUM(P45:P47)</f>
        <v>1497.5</v>
      </c>
      <c r="Q44" s="3">
        <f t="shared" si="3"/>
        <v>1497.5</v>
      </c>
      <c r="R44" s="3">
        <f t="shared" si="11"/>
        <v>423.3</v>
      </c>
      <c r="S44" s="3">
        <f t="shared" si="11"/>
        <v>748.7</v>
      </c>
      <c r="T44" s="3">
        <f t="shared" si="11"/>
        <v>0</v>
      </c>
      <c r="U44" s="3">
        <f t="shared" si="11"/>
        <v>325.5</v>
      </c>
      <c r="V44" s="61"/>
      <c r="W44" s="66">
        <v>1120</v>
      </c>
      <c r="X44" s="61"/>
      <c r="Y44" s="61"/>
      <c r="Z44" s="61"/>
      <c r="AA44" s="61"/>
      <c r="AB44" s="61"/>
      <c r="AC44" s="61"/>
      <c r="AD44" s="61"/>
      <c r="AE44" s="18"/>
    </row>
    <row r="45" spans="1:31" s="25" customFormat="1" x14ac:dyDescent="0.25">
      <c r="A45" s="45" t="s">
        <v>1</v>
      </c>
      <c r="B45" s="45" t="s">
        <v>7</v>
      </c>
      <c r="C45" s="45" t="s">
        <v>1</v>
      </c>
      <c r="D45" s="45" t="s">
        <v>13</v>
      </c>
      <c r="E45" s="45" t="s">
        <v>2</v>
      </c>
      <c r="F45" s="45" t="s">
        <v>7</v>
      </c>
      <c r="G45" s="45" t="s">
        <v>1</v>
      </c>
      <c r="H45" s="45" t="s">
        <v>1</v>
      </c>
      <c r="I45" s="45" t="s">
        <v>3</v>
      </c>
      <c r="J45" s="45" t="s">
        <v>12</v>
      </c>
      <c r="K45" s="45" t="s">
        <v>13</v>
      </c>
      <c r="L45" s="45" t="s">
        <v>1</v>
      </c>
      <c r="M45" s="45" t="s">
        <v>2</v>
      </c>
      <c r="N45" s="46" t="s">
        <v>4</v>
      </c>
      <c r="O45" s="72"/>
      <c r="P45" s="2">
        <v>423.3</v>
      </c>
      <c r="Q45" s="2">
        <f t="shared" si="3"/>
        <v>423.3</v>
      </c>
      <c r="R45" s="2">
        <v>423.3</v>
      </c>
      <c r="S45" s="2"/>
      <c r="T45" s="2"/>
      <c r="U45" s="2"/>
      <c r="V45" s="62"/>
      <c r="W45" s="67"/>
      <c r="X45" s="62"/>
      <c r="Y45" s="62"/>
      <c r="Z45" s="62"/>
      <c r="AA45" s="62"/>
      <c r="AB45" s="62"/>
      <c r="AC45" s="62"/>
      <c r="AD45" s="62"/>
      <c r="AE45" s="22"/>
    </row>
    <row r="46" spans="1:31" s="25" customFormat="1" x14ac:dyDescent="0.25">
      <c r="A46" s="45" t="s">
        <v>1</v>
      </c>
      <c r="B46" s="45" t="s">
        <v>7</v>
      </c>
      <c r="C46" s="45" t="s">
        <v>1</v>
      </c>
      <c r="D46" s="45" t="s">
        <v>13</v>
      </c>
      <c r="E46" s="45" t="s">
        <v>2</v>
      </c>
      <c r="F46" s="45" t="s">
        <v>7</v>
      </c>
      <c r="G46" s="45" t="s">
        <v>1</v>
      </c>
      <c r="H46" s="45" t="s">
        <v>1</v>
      </c>
      <c r="I46" s="45" t="s">
        <v>3</v>
      </c>
      <c r="J46" s="45" t="s">
        <v>2</v>
      </c>
      <c r="K46" s="45" t="s">
        <v>13</v>
      </c>
      <c r="L46" s="45" t="s">
        <v>1</v>
      </c>
      <c r="M46" s="45" t="s">
        <v>2</v>
      </c>
      <c r="N46" s="46" t="s">
        <v>4</v>
      </c>
      <c r="O46" s="72"/>
      <c r="P46" s="2">
        <v>748.7</v>
      </c>
      <c r="Q46" s="2">
        <f t="shared" si="3"/>
        <v>748.7</v>
      </c>
      <c r="R46" s="2"/>
      <c r="S46" s="2">
        <v>748.7</v>
      </c>
      <c r="T46" s="2"/>
      <c r="U46" s="2"/>
      <c r="V46" s="62"/>
      <c r="W46" s="67"/>
      <c r="X46" s="62"/>
      <c r="Y46" s="62"/>
      <c r="Z46" s="62"/>
      <c r="AA46" s="62"/>
      <c r="AB46" s="62"/>
      <c r="AC46" s="62"/>
      <c r="AD46" s="62"/>
      <c r="AE46" s="22"/>
    </row>
    <row r="47" spans="1:31" s="25" customFormat="1" x14ac:dyDescent="0.25">
      <c r="A47" s="45" t="s">
        <v>1</v>
      </c>
      <c r="B47" s="45" t="s">
        <v>7</v>
      </c>
      <c r="C47" s="45" t="s">
        <v>1</v>
      </c>
      <c r="D47" s="45" t="s">
        <v>13</v>
      </c>
      <c r="E47" s="45" t="s">
        <v>2</v>
      </c>
      <c r="F47" s="45" t="s">
        <v>7</v>
      </c>
      <c r="G47" s="45" t="s">
        <v>1</v>
      </c>
      <c r="H47" s="45" t="s">
        <v>1</v>
      </c>
      <c r="I47" s="45" t="s">
        <v>3</v>
      </c>
      <c r="J47" s="45" t="s">
        <v>12</v>
      </c>
      <c r="K47" s="45" t="s">
        <v>13</v>
      </c>
      <c r="L47" s="45" t="s">
        <v>14</v>
      </c>
      <c r="M47" s="45" t="s">
        <v>2</v>
      </c>
      <c r="N47" s="46" t="s">
        <v>4</v>
      </c>
      <c r="O47" s="72"/>
      <c r="P47" s="2">
        <v>325.5</v>
      </c>
      <c r="Q47" s="2">
        <f t="shared" si="3"/>
        <v>325.5</v>
      </c>
      <c r="R47" s="2"/>
      <c r="S47" s="2"/>
      <c r="T47" s="2"/>
      <c r="U47" s="2">
        <v>325.5</v>
      </c>
      <c r="V47" s="63"/>
      <c r="W47" s="68"/>
      <c r="X47" s="63"/>
      <c r="Y47" s="63"/>
      <c r="Z47" s="63"/>
      <c r="AA47" s="63"/>
      <c r="AB47" s="63"/>
      <c r="AC47" s="63"/>
      <c r="AD47" s="63"/>
      <c r="AE47" s="22"/>
    </row>
    <row r="48" spans="1:31" s="25" customForma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72" t="s">
        <v>52</v>
      </c>
      <c r="P48" s="3">
        <f t="shared" ref="P48:U48" si="12">SUM(P49:P51)</f>
        <v>760.2</v>
      </c>
      <c r="Q48" s="3">
        <f t="shared" si="3"/>
        <v>760.2</v>
      </c>
      <c r="R48" s="3">
        <f t="shared" si="12"/>
        <v>281.10000000000002</v>
      </c>
      <c r="S48" s="3">
        <f t="shared" si="12"/>
        <v>380.1</v>
      </c>
      <c r="T48" s="3">
        <f t="shared" si="12"/>
        <v>0</v>
      </c>
      <c r="U48" s="3">
        <f t="shared" si="12"/>
        <v>99</v>
      </c>
      <c r="V48" s="61"/>
      <c r="W48" s="61"/>
      <c r="X48" s="61"/>
      <c r="Y48" s="61"/>
      <c r="Z48" s="66">
        <v>128</v>
      </c>
      <c r="AA48" s="61"/>
      <c r="AB48" s="61"/>
      <c r="AC48" s="61"/>
      <c r="AD48" s="61"/>
      <c r="AE48" s="18"/>
    </row>
    <row r="49" spans="1:31" s="25" customFormat="1" x14ac:dyDescent="0.25">
      <c r="A49" s="45" t="s">
        <v>1</v>
      </c>
      <c r="B49" s="45" t="s">
        <v>4</v>
      </c>
      <c r="C49" s="45" t="s">
        <v>1</v>
      </c>
      <c r="D49" s="45" t="s">
        <v>5</v>
      </c>
      <c r="E49" s="45" t="s">
        <v>2</v>
      </c>
      <c r="F49" s="45" t="s">
        <v>7</v>
      </c>
      <c r="G49" s="45" t="s">
        <v>1</v>
      </c>
      <c r="H49" s="45" t="s">
        <v>1</v>
      </c>
      <c r="I49" s="45" t="s">
        <v>3</v>
      </c>
      <c r="J49" s="45" t="s">
        <v>12</v>
      </c>
      <c r="K49" s="45" t="s">
        <v>13</v>
      </c>
      <c r="L49" s="45" t="s">
        <v>1</v>
      </c>
      <c r="M49" s="45" t="s">
        <v>2</v>
      </c>
      <c r="N49" s="46" t="s">
        <v>8</v>
      </c>
      <c r="O49" s="72"/>
      <c r="P49" s="2">
        <v>281.10000000000002</v>
      </c>
      <c r="Q49" s="2">
        <f t="shared" si="3"/>
        <v>281.10000000000002</v>
      </c>
      <c r="R49" s="2">
        <v>281.10000000000002</v>
      </c>
      <c r="S49" s="2"/>
      <c r="T49" s="2"/>
      <c r="U49" s="2"/>
      <c r="V49" s="62"/>
      <c r="W49" s="62"/>
      <c r="X49" s="62"/>
      <c r="Y49" s="62"/>
      <c r="Z49" s="67"/>
      <c r="AA49" s="62"/>
      <c r="AB49" s="62"/>
      <c r="AC49" s="62"/>
      <c r="AD49" s="62"/>
      <c r="AE49" s="22"/>
    </row>
    <row r="50" spans="1:31" s="25" customFormat="1" x14ac:dyDescent="0.25">
      <c r="A50" s="45" t="s">
        <v>1</v>
      </c>
      <c r="B50" s="45" t="s">
        <v>4</v>
      </c>
      <c r="C50" s="45" t="s">
        <v>1</v>
      </c>
      <c r="D50" s="45" t="s">
        <v>5</v>
      </c>
      <c r="E50" s="45" t="s">
        <v>2</v>
      </c>
      <c r="F50" s="45" t="s">
        <v>7</v>
      </c>
      <c r="G50" s="45" t="s">
        <v>1</v>
      </c>
      <c r="H50" s="45" t="s">
        <v>1</v>
      </c>
      <c r="I50" s="45" t="s">
        <v>3</v>
      </c>
      <c r="J50" s="45" t="s">
        <v>2</v>
      </c>
      <c r="K50" s="45" t="s">
        <v>13</v>
      </c>
      <c r="L50" s="45" t="s">
        <v>1</v>
      </c>
      <c r="M50" s="45" t="s">
        <v>2</v>
      </c>
      <c r="N50" s="46" t="s">
        <v>8</v>
      </c>
      <c r="O50" s="72"/>
      <c r="P50" s="2">
        <v>380.1</v>
      </c>
      <c r="Q50" s="2">
        <f t="shared" si="3"/>
        <v>380.1</v>
      </c>
      <c r="R50" s="2"/>
      <c r="S50" s="2">
        <v>380.1</v>
      </c>
      <c r="T50" s="2"/>
      <c r="U50" s="2"/>
      <c r="V50" s="62"/>
      <c r="W50" s="62"/>
      <c r="X50" s="62"/>
      <c r="Y50" s="62"/>
      <c r="Z50" s="67"/>
      <c r="AA50" s="62"/>
      <c r="AB50" s="62"/>
      <c r="AC50" s="62"/>
      <c r="AD50" s="62"/>
      <c r="AE50" s="22"/>
    </row>
    <row r="51" spans="1:31" s="25" customFormat="1" x14ac:dyDescent="0.25">
      <c r="A51" s="45" t="s">
        <v>1</v>
      </c>
      <c r="B51" s="45" t="s">
        <v>4</v>
      </c>
      <c r="C51" s="45" t="s">
        <v>1</v>
      </c>
      <c r="D51" s="45" t="s">
        <v>5</v>
      </c>
      <c r="E51" s="45" t="s">
        <v>2</v>
      </c>
      <c r="F51" s="45" t="s">
        <v>7</v>
      </c>
      <c r="G51" s="45" t="s">
        <v>1</v>
      </c>
      <c r="H51" s="45" t="s">
        <v>1</v>
      </c>
      <c r="I51" s="45" t="s">
        <v>3</v>
      </c>
      <c r="J51" s="45" t="s">
        <v>12</v>
      </c>
      <c r="K51" s="45" t="s">
        <v>13</v>
      </c>
      <c r="L51" s="45" t="s">
        <v>14</v>
      </c>
      <c r="M51" s="45" t="s">
        <v>2</v>
      </c>
      <c r="N51" s="46" t="s">
        <v>8</v>
      </c>
      <c r="O51" s="72"/>
      <c r="P51" s="2">
        <v>99</v>
      </c>
      <c r="Q51" s="2">
        <f t="shared" si="3"/>
        <v>99</v>
      </c>
      <c r="R51" s="2"/>
      <c r="S51" s="2"/>
      <c r="T51" s="2"/>
      <c r="U51" s="2">
        <v>99</v>
      </c>
      <c r="V51" s="63"/>
      <c r="W51" s="63"/>
      <c r="X51" s="63"/>
      <c r="Y51" s="63"/>
      <c r="Z51" s="68"/>
      <c r="AA51" s="63"/>
      <c r="AB51" s="63"/>
      <c r="AC51" s="63"/>
      <c r="AD51" s="63"/>
      <c r="AE51" s="22"/>
    </row>
    <row r="52" spans="1:31" s="38" customFormat="1" ht="22.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3" t="s">
        <v>23</v>
      </c>
      <c r="P52" s="1"/>
      <c r="Q52" s="16">
        <f>Q53+Q58+Q63+Q68+Q73+Q78</f>
        <v>6534.5</v>
      </c>
      <c r="R52" s="16">
        <f>R53+R58+R63+R68+R73+R78</f>
        <v>2043.9999999999998</v>
      </c>
      <c r="S52" s="16">
        <f t="shared" ref="S52:U52" si="13">S53+S58+S63+S68+S73+S78</f>
        <v>3135.4</v>
      </c>
      <c r="T52" s="16">
        <f t="shared" si="13"/>
        <v>160</v>
      </c>
      <c r="U52" s="16">
        <f t="shared" si="13"/>
        <v>1195.0999999999999</v>
      </c>
      <c r="V52" s="1"/>
      <c r="W52" s="1"/>
      <c r="X52" s="1"/>
      <c r="Y52" s="1"/>
      <c r="Z52" s="1"/>
      <c r="AA52" s="1"/>
      <c r="AB52" s="1"/>
      <c r="AC52" s="1"/>
      <c r="AD52" s="1"/>
      <c r="AE52" s="24"/>
    </row>
    <row r="53" spans="1:31" s="25" customForma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72" t="s">
        <v>28</v>
      </c>
      <c r="P53" s="3">
        <f>SUM(P54:P57)</f>
        <v>1123.3</v>
      </c>
      <c r="Q53" s="3">
        <f>SUM(R53:U53)</f>
        <v>1123.3</v>
      </c>
      <c r="R53" s="3">
        <f t="shared" ref="R53:U53" si="14">SUM(R54:R56)</f>
        <v>175.7</v>
      </c>
      <c r="S53" s="3">
        <f t="shared" si="14"/>
        <v>561.6</v>
      </c>
      <c r="T53" s="3">
        <f>SUM(T54:T57)</f>
        <v>35</v>
      </c>
      <c r="U53" s="3">
        <f t="shared" si="14"/>
        <v>351</v>
      </c>
      <c r="V53" s="61"/>
      <c r="W53" s="61"/>
      <c r="X53" s="61"/>
      <c r="Y53" s="61"/>
      <c r="Z53" s="61"/>
      <c r="AA53" s="61"/>
      <c r="AB53" s="61"/>
      <c r="AC53" s="61"/>
      <c r="AD53" s="66">
        <v>210</v>
      </c>
      <c r="AE53" s="18"/>
    </row>
    <row r="54" spans="1:31" s="25" customFormat="1" x14ac:dyDescent="0.25">
      <c r="A54" s="45" t="s">
        <v>1</v>
      </c>
      <c r="B54" s="45" t="s">
        <v>4</v>
      </c>
      <c r="C54" s="45" t="s">
        <v>1</v>
      </c>
      <c r="D54" s="45" t="s">
        <v>5</v>
      </c>
      <c r="E54" s="45" t="s">
        <v>2</v>
      </c>
      <c r="F54" s="45" t="s">
        <v>7</v>
      </c>
      <c r="G54" s="45" t="s">
        <v>1</v>
      </c>
      <c r="H54" s="45" t="s">
        <v>1</v>
      </c>
      <c r="I54" s="45" t="s">
        <v>3</v>
      </c>
      <c r="J54" s="45" t="s">
        <v>12</v>
      </c>
      <c r="K54" s="45" t="s">
        <v>13</v>
      </c>
      <c r="L54" s="45" t="s">
        <v>1</v>
      </c>
      <c r="M54" s="45" t="s">
        <v>1</v>
      </c>
      <c r="N54" s="46" t="s">
        <v>3</v>
      </c>
      <c r="O54" s="72"/>
      <c r="P54" s="2">
        <v>175.7</v>
      </c>
      <c r="Q54" s="2">
        <f t="shared" si="3"/>
        <v>175.7</v>
      </c>
      <c r="R54" s="2">
        <v>175.7</v>
      </c>
      <c r="S54" s="2"/>
      <c r="T54" s="2"/>
      <c r="U54" s="2"/>
      <c r="V54" s="62"/>
      <c r="W54" s="62"/>
      <c r="X54" s="62"/>
      <c r="Y54" s="62"/>
      <c r="Z54" s="62"/>
      <c r="AA54" s="62"/>
      <c r="AB54" s="62"/>
      <c r="AC54" s="62"/>
      <c r="AD54" s="67"/>
      <c r="AE54" s="22"/>
    </row>
    <row r="55" spans="1:31" s="25" customFormat="1" x14ac:dyDescent="0.25">
      <c r="A55" s="45" t="s">
        <v>1</v>
      </c>
      <c r="B55" s="45" t="s">
        <v>4</v>
      </c>
      <c r="C55" s="45" t="s">
        <v>1</v>
      </c>
      <c r="D55" s="45" t="s">
        <v>5</v>
      </c>
      <c r="E55" s="45" t="s">
        <v>2</v>
      </c>
      <c r="F55" s="45" t="s">
        <v>7</v>
      </c>
      <c r="G55" s="45" t="s">
        <v>1</v>
      </c>
      <c r="H55" s="45" t="s">
        <v>1</v>
      </c>
      <c r="I55" s="45" t="s">
        <v>3</v>
      </c>
      <c r="J55" s="45" t="s">
        <v>2</v>
      </c>
      <c r="K55" s="45" t="s">
        <v>13</v>
      </c>
      <c r="L55" s="45" t="s">
        <v>1</v>
      </c>
      <c r="M55" s="45" t="s">
        <v>1</v>
      </c>
      <c r="N55" s="46" t="s">
        <v>3</v>
      </c>
      <c r="O55" s="72"/>
      <c r="P55" s="2">
        <v>561.6</v>
      </c>
      <c r="Q55" s="2">
        <f t="shared" si="3"/>
        <v>561.6</v>
      </c>
      <c r="R55" s="2"/>
      <c r="S55" s="2">
        <v>561.6</v>
      </c>
      <c r="T55" s="2"/>
      <c r="U55" s="2"/>
      <c r="V55" s="62"/>
      <c r="W55" s="62"/>
      <c r="X55" s="62"/>
      <c r="Y55" s="62"/>
      <c r="Z55" s="62"/>
      <c r="AA55" s="62"/>
      <c r="AB55" s="62"/>
      <c r="AC55" s="62"/>
      <c r="AD55" s="67"/>
      <c r="AE55" s="22"/>
    </row>
    <row r="56" spans="1:31" s="25" customFormat="1" x14ac:dyDescent="0.25">
      <c r="A56" s="45" t="s">
        <v>1</v>
      </c>
      <c r="B56" s="45" t="s">
        <v>4</v>
      </c>
      <c r="C56" s="45" t="s">
        <v>1</v>
      </c>
      <c r="D56" s="45" t="s">
        <v>5</v>
      </c>
      <c r="E56" s="45" t="s">
        <v>2</v>
      </c>
      <c r="F56" s="45" t="s">
        <v>7</v>
      </c>
      <c r="G56" s="45" t="s">
        <v>1</v>
      </c>
      <c r="H56" s="45" t="s">
        <v>1</v>
      </c>
      <c r="I56" s="45" t="s">
        <v>3</v>
      </c>
      <c r="J56" s="45" t="s">
        <v>12</v>
      </c>
      <c r="K56" s="45" t="s">
        <v>13</v>
      </c>
      <c r="L56" s="45" t="s">
        <v>14</v>
      </c>
      <c r="M56" s="45" t="s">
        <v>1</v>
      </c>
      <c r="N56" s="46" t="s">
        <v>3</v>
      </c>
      <c r="O56" s="72"/>
      <c r="P56" s="2">
        <v>351</v>
      </c>
      <c r="Q56" s="2">
        <f t="shared" si="3"/>
        <v>351</v>
      </c>
      <c r="R56" s="2"/>
      <c r="S56" s="2"/>
      <c r="T56" s="2"/>
      <c r="U56" s="2">
        <v>351</v>
      </c>
      <c r="V56" s="62"/>
      <c r="W56" s="62"/>
      <c r="X56" s="62"/>
      <c r="Y56" s="62"/>
      <c r="Z56" s="62"/>
      <c r="AA56" s="62"/>
      <c r="AB56" s="62"/>
      <c r="AC56" s="62"/>
      <c r="AD56" s="67"/>
      <c r="AE56" s="22"/>
    </row>
    <row r="57" spans="1:31" s="25" customFormat="1" x14ac:dyDescent="0.25">
      <c r="A57" s="45" t="s">
        <v>1</v>
      </c>
      <c r="B57" s="45" t="s">
        <v>4</v>
      </c>
      <c r="C57" s="45" t="s">
        <v>1</v>
      </c>
      <c r="D57" s="45" t="s">
        <v>5</v>
      </c>
      <c r="E57" s="45" t="s">
        <v>2</v>
      </c>
      <c r="F57" s="45" t="s">
        <v>7</v>
      </c>
      <c r="G57" s="45" t="s">
        <v>1</v>
      </c>
      <c r="H57" s="45" t="s">
        <v>1</v>
      </c>
      <c r="I57" s="45" t="s">
        <v>3</v>
      </c>
      <c r="J57" s="45" t="s">
        <v>2</v>
      </c>
      <c r="K57" s="45" t="s">
        <v>13</v>
      </c>
      <c r="L57" s="45" t="s">
        <v>5</v>
      </c>
      <c r="M57" s="45" t="s">
        <v>1</v>
      </c>
      <c r="N57" s="46" t="s">
        <v>3</v>
      </c>
      <c r="O57" s="72"/>
      <c r="P57" s="2">
        <v>35</v>
      </c>
      <c r="Q57" s="2">
        <f t="shared" si="3"/>
        <v>35</v>
      </c>
      <c r="R57" s="2"/>
      <c r="S57" s="2"/>
      <c r="T57" s="2">
        <v>35</v>
      </c>
      <c r="U57" s="2"/>
      <c r="V57" s="63"/>
      <c r="W57" s="63"/>
      <c r="X57" s="63"/>
      <c r="Y57" s="63"/>
      <c r="Z57" s="63"/>
      <c r="AA57" s="63"/>
      <c r="AB57" s="63"/>
      <c r="AC57" s="63"/>
      <c r="AD57" s="67"/>
      <c r="AE57" s="22"/>
    </row>
    <row r="58" spans="1:31" s="25" customForma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  <c r="O58" s="72" t="s">
        <v>29</v>
      </c>
      <c r="P58" s="3">
        <f>SUM(P59:P62)</f>
        <v>755.4</v>
      </c>
      <c r="Q58" s="3">
        <f t="shared" si="3"/>
        <v>755.4</v>
      </c>
      <c r="R58" s="3">
        <f t="shared" ref="R58:U58" si="15">SUM(R59:R61)</f>
        <v>112.1</v>
      </c>
      <c r="S58" s="3">
        <f t="shared" si="15"/>
        <v>377.7</v>
      </c>
      <c r="T58" s="3">
        <f>SUM(T59:T62)</f>
        <v>25</v>
      </c>
      <c r="U58" s="3">
        <f t="shared" si="15"/>
        <v>240.6</v>
      </c>
      <c r="V58" s="61"/>
      <c r="W58" s="61"/>
      <c r="X58" s="61"/>
      <c r="Y58" s="61"/>
      <c r="Z58" s="61"/>
      <c r="AA58" s="69">
        <v>1</v>
      </c>
      <c r="AB58" s="61"/>
      <c r="AC58" s="61"/>
      <c r="AD58" s="66"/>
      <c r="AE58" s="18"/>
    </row>
    <row r="59" spans="1:31" s="25" customFormat="1" x14ac:dyDescent="0.25">
      <c r="A59" s="45" t="s">
        <v>1</v>
      </c>
      <c r="B59" s="45" t="s">
        <v>4</v>
      </c>
      <c r="C59" s="45" t="s">
        <v>1</v>
      </c>
      <c r="D59" s="45" t="s">
        <v>5</v>
      </c>
      <c r="E59" s="45" t="s">
        <v>2</v>
      </c>
      <c r="F59" s="45" t="s">
        <v>7</v>
      </c>
      <c r="G59" s="45" t="s">
        <v>1</v>
      </c>
      <c r="H59" s="45" t="s">
        <v>1</v>
      </c>
      <c r="I59" s="45" t="s">
        <v>3</v>
      </c>
      <c r="J59" s="45" t="s">
        <v>12</v>
      </c>
      <c r="K59" s="45" t="s">
        <v>13</v>
      </c>
      <c r="L59" s="45" t="s">
        <v>1</v>
      </c>
      <c r="M59" s="45" t="s">
        <v>1</v>
      </c>
      <c r="N59" s="46" t="s">
        <v>5</v>
      </c>
      <c r="O59" s="72"/>
      <c r="P59" s="2">
        <v>112.1</v>
      </c>
      <c r="Q59" s="2">
        <f t="shared" si="3"/>
        <v>112.1</v>
      </c>
      <c r="R59" s="2">
        <v>112.1</v>
      </c>
      <c r="S59" s="2"/>
      <c r="T59" s="2"/>
      <c r="U59" s="2"/>
      <c r="V59" s="62"/>
      <c r="W59" s="62"/>
      <c r="X59" s="62"/>
      <c r="Y59" s="62"/>
      <c r="Z59" s="62"/>
      <c r="AA59" s="70"/>
      <c r="AB59" s="62"/>
      <c r="AC59" s="62"/>
      <c r="AD59" s="67"/>
      <c r="AE59" s="22"/>
    </row>
    <row r="60" spans="1:31" s="25" customFormat="1" x14ac:dyDescent="0.25">
      <c r="A60" s="45" t="s">
        <v>1</v>
      </c>
      <c r="B60" s="45" t="s">
        <v>4</v>
      </c>
      <c r="C60" s="45" t="s">
        <v>1</v>
      </c>
      <c r="D60" s="45" t="s">
        <v>5</v>
      </c>
      <c r="E60" s="45" t="s">
        <v>2</v>
      </c>
      <c r="F60" s="45" t="s">
        <v>7</v>
      </c>
      <c r="G60" s="45" t="s">
        <v>1</v>
      </c>
      <c r="H60" s="45" t="s">
        <v>1</v>
      </c>
      <c r="I60" s="45" t="s">
        <v>3</v>
      </c>
      <c r="J60" s="45" t="s">
        <v>2</v>
      </c>
      <c r="K60" s="45" t="s">
        <v>13</v>
      </c>
      <c r="L60" s="45" t="s">
        <v>1</v>
      </c>
      <c r="M60" s="45" t="s">
        <v>1</v>
      </c>
      <c r="N60" s="46" t="s">
        <v>5</v>
      </c>
      <c r="O60" s="72"/>
      <c r="P60" s="2">
        <v>377.7</v>
      </c>
      <c r="Q60" s="2">
        <f t="shared" si="3"/>
        <v>377.7</v>
      </c>
      <c r="R60" s="2"/>
      <c r="S60" s="2">
        <v>377.7</v>
      </c>
      <c r="T60" s="2"/>
      <c r="U60" s="2"/>
      <c r="V60" s="62"/>
      <c r="W60" s="62"/>
      <c r="X60" s="62"/>
      <c r="Y60" s="62"/>
      <c r="Z60" s="62"/>
      <c r="AA60" s="70"/>
      <c r="AB60" s="62"/>
      <c r="AC60" s="62"/>
      <c r="AD60" s="67"/>
      <c r="AE60" s="22"/>
    </row>
    <row r="61" spans="1:31" s="25" customFormat="1" x14ac:dyDescent="0.25">
      <c r="A61" s="45" t="s">
        <v>1</v>
      </c>
      <c r="B61" s="45" t="s">
        <v>4</v>
      </c>
      <c r="C61" s="45" t="s">
        <v>1</v>
      </c>
      <c r="D61" s="45" t="s">
        <v>5</v>
      </c>
      <c r="E61" s="45" t="s">
        <v>2</v>
      </c>
      <c r="F61" s="45" t="s">
        <v>7</v>
      </c>
      <c r="G61" s="45" t="s">
        <v>1</v>
      </c>
      <c r="H61" s="45" t="s">
        <v>1</v>
      </c>
      <c r="I61" s="45" t="s">
        <v>3</v>
      </c>
      <c r="J61" s="45" t="s">
        <v>12</v>
      </c>
      <c r="K61" s="45" t="s">
        <v>13</v>
      </c>
      <c r="L61" s="45" t="s">
        <v>14</v>
      </c>
      <c r="M61" s="45" t="s">
        <v>1</v>
      </c>
      <c r="N61" s="46" t="s">
        <v>5</v>
      </c>
      <c r="O61" s="72"/>
      <c r="P61" s="2">
        <v>240.6</v>
      </c>
      <c r="Q61" s="2">
        <f t="shared" si="3"/>
        <v>240.6</v>
      </c>
      <c r="R61" s="2"/>
      <c r="S61" s="2"/>
      <c r="T61" s="2"/>
      <c r="U61" s="2">
        <v>240.6</v>
      </c>
      <c r="V61" s="62"/>
      <c r="W61" s="62"/>
      <c r="X61" s="62"/>
      <c r="Y61" s="62"/>
      <c r="Z61" s="62"/>
      <c r="AA61" s="70"/>
      <c r="AB61" s="62"/>
      <c r="AC61" s="62"/>
      <c r="AD61" s="67"/>
      <c r="AE61" s="22"/>
    </row>
    <row r="62" spans="1:31" s="25" customFormat="1" x14ac:dyDescent="0.25">
      <c r="A62" s="45" t="s">
        <v>1</v>
      </c>
      <c r="B62" s="45" t="s">
        <v>4</v>
      </c>
      <c r="C62" s="45" t="s">
        <v>1</v>
      </c>
      <c r="D62" s="45" t="s">
        <v>5</v>
      </c>
      <c r="E62" s="45" t="s">
        <v>2</v>
      </c>
      <c r="F62" s="45" t="s">
        <v>7</v>
      </c>
      <c r="G62" s="45" t="s">
        <v>1</v>
      </c>
      <c r="H62" s="45" t="s">
        <v>1</v>
      </c>
      <c r="I62" s="45" t="s">
        <v>3</v>
      </c>
      <c r="J62" s="45" t="s">
        <v>2</v>
      </c>
      <c r="K62" s="45" t="s">
        <v>13</v>
      </c>
      <c r="L62" s="45" t="s">
        <v>5</v>
      </c>
      <c r="M62" s="45" t="s">
        <v>1</v>
      </c>
      <c r="N62" s="46" t="s">
        <v>5</v>
      </c>
      <c r="O62" s="72"/>
      <c r="P62" s="2">
        <v>25</v>
      </c>
      <c r="Q62" s="2">
        <f t="shared" si="3"/>
        <v>25</v>
      </c>
      <c r="R62" s="2"/>
      <c r="S62" s="2"/>
      <c r="T62" s="2">
        <v>25</v>
      </c>
      <c r="U62" s="2"/>
      <c r="V62" s="63"/>
      <c r="W62" s="63"/>
      <c r="X62" s="63"/>
      <c r="Y62" s="63"/>
      <c r="Z62" s="63"/>
      <c r="AA62" s="71"/>
      <c r="AB62" s="63"/>
      <c r="AC62" s="63"/>
      <c r="AD62" s="68"/>
      <c r="AE62" s="22"/>
    </row>
    <row r="63" spans="1:31" s="25" customForma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72" t="s">
        <v>30</v>
      </c>
      <c r="P63" s="3">
        <f>SUM(P64:P67)</f>
        <v>1304.3</v>
      </c>
      <c r="Q63" s="3">
        <f t="shared" si="3"/>
        <v>1457.3</v>
      </c>
      <c r="R63" s="3">
        <f t="shared" ref="R63:U63" si="16">SUM(R64:R66)</f>
        <v>611.70000000000005</v>
      </c>
      <c r="S63" s="3">
        <f t="shared" si="16"/>
        <v>600</v>
      </c>
      <c r="T63" s="3">
        <f>SUM(T64:T67)</f>
        <v>40</v>
      </c>
      <c r="U63" s="3">
        <f t="shared" si="16"/>
        <v>205.6</v>
      </c>
      <c r="V63" s="61"/>
      <c r="W63" s="66">
        <v>623</v>
      </c>
      <c r="X63" s="61"/>
      <c r="Y63" s="61"/>
      <c r="Z63" s="61"/>
      <c r="AA63" s="61"/>
      <c r="AB63" s="61"/>
      <c r="AC63" s="61"/>
      <c r="AD63" s="61"/>
      <c r="AE63" s="18"/>
    </row>
    <row r="64" spans="1:31" s="25" customFormat="1" x14ac:dyDescent="0.25">
      <c r="A64" s="45" t="s">
        <v>1</v>
      </c>
      <c r="B64" s="45" t="s">
        <v>7</v>
      </c>
      <c r="C64" s="45" t="s">
        <v>1</v>
      </c>
      <c r="D64" s="45" t="s">
        <v>13</v>
      </c>
      <c r="E64" s="45" t="s">
        <v>2</v>
      </c>
      <c r="F64" s="45" t="s">
        <v>7</v>
      </c>
      <c r="G64" s="45" t="s">
        <v>1</v>
      </c>
      <c r="H64" s="45" t="s">
        <v>1</v>
      </c>
      <c r="I64" s="45" t="s">
        <v>3</v>
      </c>
      <c r="J64" s="45" t="s">
        <v>12</v>
      </c>
      <c r="K64" s="45" t="s">
        <v>13</v>
      </c>
      <c r="L64" s="45" t="s">
        <v>1</v>
      </c>
      <c r="M64" s="45" t="s">
        <v>1</v>
      </c>
      <c r="N64" s="46" t="s">
        <v>7</v>
      </c>
      <c r="O64" s="72"/>
      <c r="P64" s="2">
        <v>458.7</v>
      </c>
      <c r="Q64" s="2">
        <f t="shared" si="3"/>
        <v>611.70000000000005</v>
      </c>
      <c r="R64" s="2">
        <f>458.7+153</f>
        <v>611.70000000000005</v>
      </c>
      <c r="S64" s="2"/>
      <c r="T64" s="2"/>
      <c r="U64" s="2"/>
      <c r="V64" s="62"/>
      <c r="W64" s="67"/>
      <c r="X64" s="62"/>
      <c r="Y64" s="62"/>
      <c r="Z64" s="62"/>
      <c r="AA64" s="62"/>
      <c r="AB64" s="62"/>
      <c r="AC64" s="62"/>
      <c r="AD64" s="62"/>
      <c r="AE64" s="22"/>
    </row>
    <row r="65" spans="1:31" s="25" customFormat="1" x14ac:dyDescent="0.25">
      <c r="A65" s="45" t="s">
        <v>1</v>
      </c>
      <c r="B65" s="45" t="s">
        <v>7</v>
      </c>
      <c r="C65" s="45" t="s">
        <v>1</v>
      </c>
      <c r="D65" s="45" t="s">
        <v>13</v>
      </c>
      <c r="E65" s="45" t="s">
        <v>2</v>
      </c>
      <c r="F65" s="45" t="s">
        <v>7</v>
      </c>
      <c r="G65" s="45" t="s">
        <v>1</v>
      </c>
      <c r="H65" s="45" t="s">
        <v>1</v>
      </c>
      <c r="I65" s="45" t="s">
        <v>3</v>
      </c>
      <c r="J65" s="45" t="s">
        <v>2</v>
      </c>
      <c r="K65" s="45" t="s">
        <v>13</v>
      </c>
      <c r="L65" s="45" t="s">
        <v>1</v>
      </c>
      <c r="M65" s="45" t="s">
        <v>1</v>
      </c>
      <c r="N65" s="46" t="s">
        <v>7</v>
      </c>
      <c r="O65" s="72"/>
      <c r="P65" s="2">
        <v>600</v>
      </c>
      <c r="Q65" s="2">
        <f t="shared" si="3"/>
        <v>600</v>
      </c>
      <c r="R65" s="2"/>
      <c r="S65" s="2">
        <v>600</v>
      </c>
      <c r="T65" s="2"/>
      <c r="U65" s="2"/>
      <c r="V65" s="62"/>
      <c r="W65" s="67"/>
      <c r="X65" s="62"/>
      <c r="Y65" s="62"/>
      <c r="Z65" s="62"/>
      <c r="AA65" s="62"/>
      <c r="AB65" s="62"/>
      <c r="AC65" s="62"/>
      <c r="AD65" s="62"/>
      <c r="AE65" s="22"/>
    </row>
    <row r="66" spans="1:31" s="25" customFormat="1" x14ac:dyDescent="0.25">
      <c r="A66" s="45" t="s">
        <v>1</v>
      </c>
      <c r="B66" s="45" t="s">
        <v>7</v>
      </c>
      <c r="C66" s="45" t="s">
        <v>1</v>
      </c>
      <c r="D66" s="45" t="s">
        <v>13</v>
      </c>
      <c r="E66" s="45" t="s">
        <v>2</v>
      </c>
      <c r="F66" s="45" t="s">
        <v>7</v>
      </c>
      <c r="G66" s="45" t="s">
        <v>1</v>
      </c>
      <c r="H66" s="45" t="s">
        <v>1</v>
      </c>
      <c r="I66" s="45" t="s">
        <v>3</v>
      </c>
      <c r="J66" s="45" t="s">
        <v>12</v>
      </c>
      <c r="K66" s="45" t="s">
        <v>13</v>
      </c>
      <c r="L66" s="45" t="s">
        <v>14</v>
      </c>
      <c r="M66" s="45" t="s">
        <v>1</v>
      </c>
      <c r="N66" s="46" t="s">
        <v>7</v>
      </c>
      <c r="O66" s="72"/>
      <c r="P66" s="2">
        <v>205.6</v>
      </c>
      <c r="Q66" s="2">
        <f t="shared" si="3"/>
        <v>205.6</v>
      </c>
      <c r="R66" s="2"/>
      <c r="S66" s="2"/>
      <c r="T66" s="2"/>
      <c r="U66" s="2">
        <v>205.6</v>
      </c>
      <c r="V66" s="62"/>
      <c r="W66" s="67"/>
      <c r="X66" s="62"/>
      <c r="Y66" s="62"/>
      <c r="Z66" s="62"/>
      <c r="AA66" s="62"/>
      <c r="AB66" s="62"/>
      <c r="AC66" s="62"/>
      <c r="AD66" s="62"/>
      <c r="AE66" s="22"/>
    </row>
    <row r="67" spans="1:31" s="25" customFormat="1" x14ac:dyDescent="0.25">
      <c r="A67" s="45" t="s">
        <v>1</v>
      </c>
      <c r="B67" s="45" t="s">
        <v>7</v>
      </c>
      <c r="C67" s="45" t="s">
        <v>1</v>
      </c>
      <c r="D67" s="45" t="s">
        <v>13</v>
      </c>
      <c r="E67" s="45" t="s">
        <v>2</v>
      </c>
      <c r="F67" s="45" t="s">
        <v>7</v>
      </c>
      <c r="G67" s="45" t="s">
        <v>1</v>
      </c>
      <c r="H67" s="45" t="s">
        <v>1</v>
      </c>
      <c r="I67" s="45" t="s">
        <v>3</v>
      </c>
      <c r="J67" s="45" t="s">
        <v>2</v>
      </c>
      <c r="K67" s="45" t="s">
        <v>13</v>
      </c>
      <c r="L67" s="45" t="s">
        <v>5</v>
      </c>
      <c r="M67" s="45" t="s">
        <v>1</v>
      </c>
      <c r="N67" s="46" t="s">
        <v>7</v>
      </c>
      <c r="O67" s="72"/>
      <c r="P67" s="2">
        <v>40</v>
      </c>
      <c r="Q67" s="2">
        <f t="shared" si="3"/>
        <v>40</v>
      </c>
      <c r="R67" s="2"/>
      <c r="S67" s="2"/>
      <c r="T67" s="2">
        <v>40</v>
      </c>
      <c r="U67" s="2"/>
      <c r="V67" s="63"/>
      <c r="W67" s="68"/>
      <c r="X67" s="63"/>
      <c r="Y67" s="63"/>
      <c r="Z67" s="63"/>
      <c r="AA67" s="63"/>
      <c r="AB67" s="63"/>
      <c r="AC67" s="63"/>
      <c r="AD67" s="63"/>
      <c r="AE67" s="22"/>
    </row>
    <row r="68" spans="1:31" s="25" customFormat="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  <c r="O68" s="72" t="s">
        <v>31</v>
      </c>
      <c r="P68" s="3">
        <f>SUM(P69:P72)</f>
        <v>1157.1000000000001</v>
      </c>
      <c r="Q68" s="3">
        <f t="shared" si="3"/>
        <v>1165</v>
      </c>
      <c r="R68" s="3">
        <f t="shared" ref="R68:U68" si="17">SUM(R69:R71)</f>
        <v>417.59999999999997</v>
      </c>
      <c r="S68" s="3">
        <f t="shared" si="17"/>
        <v>575.5</v>
      </c>
      <c r="T68" s="3">
        <f>SUM(T69:T72)</f>
        <v>30</v>
      </c>
      <c r="U68" s="3">
        <f t="shared" si="17"/>
        <v>141.9</v>
      </c>
      <c r="V68" s="61"/>
      <c r="W68" s="66">
        <v>454</v>
      </c>
      <c r="X68" s="61"/>
      <c r="Y68" s="61"/>
      <c r="Z68" s="61"/>
      <c r="AA68" s="61"/>
      <c r="AB68" s="61"/>
      <c r="AC68" s="61"/>
      <c r="AD68" s="61"/>
      <c r="AE68" s="18"/>
    </row>
    <row r="69" spans="1:31" s="25" customFormat="1" x14ac:dyDescent="0.25">
      <c r="A69" s="45" t="s">
        <v>1</v>
      </c>
      <c r="B69" s="45" t="s">
        <v>7</v>
      </c>
      <c r="C69" s="45" t="s">
        <v>1</v>
      </c>
      <c r="D69" s="45" t="s">
        <v>13</v>
      </c>
      <c r="E69" s="45" t="s">
        <v>2</v>
      </c>
      <c r="F69" s="45" t="s">
        <v>7</v>
      </c>
      <c r="G69" s="45" t="s">
        <v>1</v>
      </c>
      <c r="H69" s="45" t="s">
        <v>1</v>
      </c>
      <c r="I69" s="45" t="s">
        <v>3</v>
      </c>
      <c r="J69" s="45" t="s">
        <v>12</v>
      </c>
      <c r="K69" s="45" t="s">
        <v>13</v>
      </c>
      <c r="L69" s="45" t="s">
        <v>1</v>
      </c>
      <c r="M69" s="45" t="s">
        <v>1</v>
      </c>
      <c r="N69" s="46" t="s">
        <v>8</v>
      </c>
      <c r="O69" s="72"/>
      <c r="P69" s="2">
        <v>409.7</v>
      </c>
      <c r="Q69" s="2">
        <f t="shared" si="3"/>
        <v>417.59999999999997</v>
      </c>
      <c r="R69" s="58">
        <f>409.7+7.9</f>
        <v>417.59999999999997</v>
      </c>
      <c r="S69" s="2"/>
      <c r="T69" s="2"/>
      <c r="U69" s="2"/>
      <c r="V69" s="62"/>
      <c r="W69" s="67"/>
      <c r="X69" s="62"/>
      <c r="Y69" s="62"/>
      <c r="Z69" s="62"/>
      <c r="AA69" s="62"/>
      <c r="AB69" s="62"/>
      <c r="AC69" s="62"/>
      <c r="AD69" s="62"/>
      <c r="AE69" s="22"/>
    </row>
    <row r="70" spans="1:31" s="25" customFormat="1" x14ac:dyDescent="0.25">
      <c r="A70" s="45" t="s">
        <v>1</v>
      </c>
      <c r="B70" s="45" t="s">
        <v>7</v>
      </c>
      <c r="C70" s="45" t="s">
        <v>1</v>
      </c>
      <c r="D70" s="45" t="s">
        <v>13</v>
      </c>
      <c r="E70" s="45" t="s">
        <v>2</v>
      </c>
      <c r="F70" s="45" t="s">
        <v>7</v>
      </c>
      <c r="G70" s="45" t="s">
        <v>1</v>
      </c>
      <c r="H70" s="45" t="s">
        <v>1</v>
      </c>
      <c r="I70" s="45" t="s">
        <v>3</v>
      </c>
      <c r="J70" s="45" t="s">
        <v>2</v>
      </c>
      <c r="K70" s="45" t="s">
        <v>13</v>
      </c>
      <c r="L70" s="45" t="s">
        <v>1</v>
      </c>
      <c r="M70" s="45" t="s">
        <v>1</v>
      </c>
      <c r="N70" s="46" t="s">
        <v>8</v>
      </c>
      <c r="O70" s="72"/>
      <c r="P70" s="2">
        <v>575.5</v>
      </c>
      <c r="Q70" s="2">
        <f t="shared" si="3"/>
        <v>575.5</v>
      </c>
      <c r="R70" s="2"/>
      <c r="S70" s="2">
        <v>575.5</v>
      </c>
      <c r="T70" s="2"/>
      <c r="U70" s="2"/>
      <c r="V70" s="62"/>
      <c r="W70" s="67"/>
      <c r="X70" s="62"/>
      <c r="Y70" s="62"/>
      <c r="Z70" s="62"/>
      <c r="AA70" s="62"/>
      <c r="AB70" s="62"/>
      <c r="AC70" s="62"/>
      <c r="AD70" s="62"/>
      <c r="AE70" s="22"/>
    </row>
    <row r="71" spans="1:31" s="25" customFormat="1" x14ac:dyDescent="0.25">
      <c r="A71" s="45" t="s">
        <v>1</v>
      </c>
      <c r="B71" s="45" t="s">
        <v>7</v>
      </c>
      <c r="C71" s="45" t="s">
        <v>1</v>
      </c>
      <c r="D71" s="45" t="s">
        <v>13</v>
      </c>
      <c r="E71" s="45" t="s">
        <v>2</v>
      </c>
      <c r="F71" s="45" t="s">
        <v>7</v>
      </c>
      <c r="G71" s="45" t="s">
        <v>1</v>
      </c>
      <c r="H71" s="45" t="s">
        <v>1</v>
      </c>
      <c r="I71" s="45" t="s">
        <v>3</v>
      </c>
      <c r="J71" s="45" t="s">
        <v>12</v>
      </c>
      <c r="K71" s="45" t="s">
        <v>13</v>
      </c>
      <c r="L71" s="45" t="s">
        <v>14</v>
      </c>
      <c r="M71" s="45" t="s">
        <v>1</v>
      </c>
      <c r="N71" s="46" t="s">
        <v>8</v>
      </c>
      <c r="O71" s="72"/>
      <c r="P71" s="2">
        <v>141.9</v>
      </c>
      <c r="Q71" s="2">
        <f t="shared" si="3"/>
        <v>141.9</v>
      </c>
      <c r="R71" s="2"/>
      <c r="S71" s="2"/>
      <c r="T71" s="2"/>
      <c r="U71" s="2">
        <v>141.9</v>
      </c>
      <c r="V71" s="62"/>
      <c r="W71" s="67"/>
      <c r="X71" s="62"/>
      <c r="Y71" s="62"/>
      <c r="Z71" s="62"/>
      <c r="AA71" s="62"/>
      <c r="AB71" s="62"/>
      <c r="AC71" s="62"/>
      <c r="AD71" s="62"/>
      <c r="AE71" s="22"/>
    </row>
    <row r="72" spans="1:31" s="25" customFormat="1" x14ac:dyDescent="0.25">
      <c r="A72" s="45" t="s">
        <v>1</v>
      </c>
      <c r="B72" s="45" t="s">
        <v>7</v>
      </c>
      <c r="C72" s="45" t="s">
        <v>1</v>
      </c>
      <c r="D72" s="45" t="s">
        <v>13</v>
      </c>
      <c r="E72" s="45" t="s">
        <v>2</v>
      </c>
      <c r="F72" s="45" t="s">
        <v>7</v>
      </c>
      <c r="G72" s="45" t="s">
        <v>1</v>
      </c>
      <c r="H72" s="45" t="s">
        <v>1</v>
      </c>
      <c r="I72" s="45" t="s">
        <v>3</v>
      </c>
      <c r="J72" s="45" t="s">
        <v>2</v>
      </c>
      <c r="K72" s="45" t="s">
        <v>13</v>
      </c>
      <c r="L72" s="45" t="s">
        <v>5</v>
      </c>
      <c r="M72" s="45" t="s">
        <v>1</v>
      </c>
      <c r="N72" s="46" t="s">
        <v>8</v>
      </c>
      <c r="O72" s="72"/>
      <c r="P72" s="2">
        <v>30</v>
      </c>
      <c r="Q72" s="2">
        <f t="shared" si="3"/>
        <v>30</v>
      </c>
      <c r="R72" s="2"/>
      <c r="S72" s="2"/>
      <c r="T72" s="2">
        <v>30</v>
      </c>
      <c r="U72" s="2"/>
      <c r="V72" s="63"/>
      <c r="W72" s="68"/>
      <c r="X72" s="63"/>
      <c r="Y72" s="63"/>
      <c r="Z72" s="63"/>
      <c r="AA72" s="63"/>
      <c r="AB72" s="63"/>
      <c r="AC72" s="63"/>
      <c r="AD72" s="63"/>
      <c r="AE72" s="22"/>
    </row>
    <row r="73" spans="1:31" s="25" customForma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/>
      <c r="O73" s="72" t="s">
        <v>32</v>
      </c>
      <c r="P73" s="3">
        <f>SUM(P74:P77)</f>
        <v>1083.0999999999999</v>
      </c>
      <c r="Q73" s="3">
        <f t="shared" si="3"/>
        <v>1068.8</v>
      </c>
      <c r="R73" s="3">
        <f t="shared" ref="R73:U73" si="18">SUM(R74:R76)</f>
        <v>376.8</v>
      </c>
      <c r="S73" s="3">
        <f t="shared" si="18"/>
        <v>541.5</v>
      </c>
      <c r="T73" s="3">
        <f>SUM(T74:T77)</f>
        <v>15</v>
      </c>
      <c r="U73" s="3">
        <f t="shared" si="18"/>
        <v>135.5</v>
      </c>
      <c r="V73" s="61"/>
      <c r="W73" s="66">
        <v>524</v>
      </c>
      <c r="X73" s="61"/>
      <c r="Y73" s="61"/>
      <c r="Z73" s="61"/>
      <c r="AA73" s="61"/>
      <c r="AB73" s="61"/>
      <c r="AC73" s="61"/>
      <c r="AD73" s="61"/>
      <c r="AE73" s="18"/>
    </row>
    <row r="74" spans="1:31" s="25" customFormat="1" x14ac:dyDescent="0.25">
      <c r="A74" s="45" t="s">
        <v>1</v>
      </c>
      <c r="B74" s="45" t="s">
        <v>7</v>
      </c>
      <c r="C74" s="45" t="s">
        <v>1</v>
      </c>
      <c r="D74" s="45" t="s">
        <v>13</v>
      </c>
      <c r="E74" s="45" t="s">
        <v>2</v>
      </c>
      <c r="F74" s="45" t="s">
        <v>7</v>
      </c>
      <c r="G74" s="45" t="s">
        <v>1</v>
      </c>
      <c r="H74" s="45" t="s">
        <v>1</v>
      </c>
      <c r="I74" s="45" t="s">
        <v>3</v>
      </c>
      <c r="J74" s="45" t="s">
        <v>12</v>
      </c>
      <c r="K74" s="45" t="s">
        <v>13</v>
      </c>
      <c r="L74" s="45" t="s">
        <v>1</v>
      </c>
      <c r="M74" s="45" t="s">
        <v>1</v>
      </c>
      <c r="N74" s="46" t="s">
        <v>6</v>
      </c>
      <c r="O74" s="72"/>
      <c r="P74" s="2">
        <v>391.1</v>
      </c>
      <c r="Q74" s="2">
        <f t="shared" si="3"/>
        <v>376.8</v>
      </c>
      <c r="R74" s="58">
        <f>391.1-14.3</f>
        <v>376.8</v>
      </c>
      <c r="S74" s="2"/>
      <c r="T74" s="2"/>
      <c r="U74" s="2"/>
      <c r="V74" s="62"/>
      <c r="W74" s="67"/>
      <c r="X74" s="62"/>
      <c r="Y74" s="62"/>
      <c r="Z74" s="62"/>
      <c r="AA74" s="62"/>
      <c r="AB74" s="62"/>
      <c r="AC74" s="62"/>
      <c r="AD74" s="62"/>
      <c r="AE74" s="22"/>
    </row>
    <row r="75" spans="1:31" s="25" customFormat="1" x14ac:dyDescent="0.25">
      <c r="A75" s="45" t="s">
        <v>1</v>
      </c>
      <c r="B75" s="45" t="s">
        <v>7</v>
      </c>
      <c r="C75" s="45" t="s">
        <v>1</v>
      </c>
      <c r="D75" s="45" t="s">
        <v>13</v>
      </c>
      <c r="E75" s="45" t="s">
        <v>2</v>
      </c>
      <c r="F75" s="45" t="s">
        <v>7</v>
      </c>
      <c r="G75" s="45" t="s">
        <v>1</v>
      </c>
      <c r="H75" s="45" t="s">
        <v>1</v>
      </c>
      <c r="I75" s="45" t="s">
        <v>3</v>
      </c>
      <c r="J75" s="45" t="s">
        <v>2</v>
      </c>
      <c r="K75" s="45" t="s">
        <v>13</v>
      </c>
      <c r="L75" s="45" t="s">
        <v>1</v>
      </c>
      <c r="M75" s="45" t="s">
        <v>1</v>
      </c>
      <c r="N75" s="46" t="s">
        <v>6</v>
      </c>
      <c r="O75" s="72"/>
      <c r="P75" s="2">
        <v>541.5</v>
      </c>
      <c r="Q75" s="2">
        <f t="shared" si="3"/>
        <v>541.5</v>
      </c>
      <c r="R75" s="2"/>
      <c r="S75" s="2">
        <v>541.5</v>
      </c>
      <c r="T75" s="2"/>
      <c r="U75" s="2"/>
      <c r="V75" s="62"/>
      <c r="W75" s="67"/>
      <c r="X75" s="62"/>
      <c r="Y75" s="62"/>
      <c r="Z75" s="62"/>
      <c r="AA75" s="62"/>
      <c r="AB75" s="62"/>
      <c r="AC75" s="62"/>
      <c r="AD75" s="62"/>
      <c r="AE75" s="22"/>
    </row>
    <row r="76" spans="1:31" s="25" customFormat="1" x14ac:dyDescent="0.25">
      <c r="A76" s="45" t="s">
        <v>1</v>
      </c>
      <c r="B76" s="45" t="s">
        <v>7</v>
      </c>
      <c r="C76" s="45" t="s">
        <v>1</v>
      </c>
      <c r="D76" s="45" t="s">
        <v>13</v>
      </c>
      <c r="E76" s="45" t="s">
        <v>2</v>
      </c>
      <c r="F76" s="45" t="s">
        <v>7</v>
      </c>
      <c r="G76" s="45" t="s">
        <v>1</v>
      </c>
      <c r="H76" s="45" t="s">
        <v>1</v>
      </c>
      <c r="I76" s="45" t="s">
        <v>3</v>
      </c>
      <c r="J76" s="45" t="s">
        <v>12</v>
      </c>
      <c r="K76" s="45" t="s">
        <v>13</v>
      </c>
      <c r="L76" s="45" t="s">
        <v>14</v>
      </c>
      <c r="M76" s="45" t="s">
        <v>1</v>
      </c>
      <c r="N76" s="46" t="s">
        <v>6</v>
      </c>
      <c r="O76" s="72"/>
      <c r="P76" s="2">
        <v>135.5</v>
      </c>
      <c r="Q76" s="2">
        <f t="shared" si="3"/>
        <v>135.5</v>
      </c>
      <c r="R76" s="2"/>
      <c r="S76" s="2"/>
      <c r="T76" s="2"/>
      <c r="U76" s="2">
        <v>135.5</v>
      </c>
      <c r="V76" s="62"/>
      <c r="W76" s="67"/>
      <c r="X76" s="62"/>
      <c r="Y76" s="62"/>
      <c r="Z76" s="62"/>
      <c r="AA76" s="62"/>
      <c r="AB76" s="62"/>
      <c r="AC76" s="62"/>
      <c r="AD76" s="62"/>
      <c r="AE76" s="22"/>
    </row>
    <row r="77" spans="1:31" s="25" customFormat="1" x14ac:dyDescent="0.25">
      <c r="A77" s="45" t="s">
        <v>1</v>
      </c>
      <c r="B77" s="45" t="s">
        <v>7</v>
      </c>
      <c r="C77" s="45" t="s">
        <v>1</v>
      </c>
      <c r="D77" s="45" t="s">
        <v>13</v>
      </c>
      <c r="E77" s="45" t="s">
        <v>2</v>
      </c>
      <c r="F77" s="45" t="s">
        <v>7</v>
      </c>
      <c r="G77" s="45" t="s">
        <v>1</v>
      </c>
      <c r="H77" s="45" t="s">
        <v>1</v>
      </c>
      <c r="I77" s="45" t="s">
        <v>3</v>
      </c>
      <c r="J77" s="45" t="s">
        <v>2</v>
      </c>
      <c r="K77" s="45" t="s">
        <v>13</v>
      </c>
      <c r="L77" s="45" t="s">
        <v>5</v>
      </c>
      <c r="M77" s="45" t="s">
        <v>1</v>
      </c>
      <c r="N77" s="46" t="s">
        <v>6</v>
      </c>
      <c r="O77" s="72"/>
      <c r="P77" s="2">
        <v>15</v>
      </c>
      <c r="Q77" s="2">
        <f t="shared" si="3"/>
        <v>15</v>
      </c>
      <c r="R77" s="2"/>
      <c r="S77" s="2"/>
      <c r="T77" s="2">
        <v>15</v>
      </c>
      <c r="U77" s="2"/>
      <c r="V77" s="63"/>
      <c r="W77" s="68"/>
      <c r="X77" s="63"/>
      <c r="Y77" s="63"/>
      <c r="Z77" s="63"/>
      <c r="AA77" s="63"/>
      <c r="AB77" s="63"/>
      <c r="AC77" s="63"/>
      <c r="AD77" s="63"/>
      <c r="AE77" s="22"/>
    </row>
    <row r="78" spans="1:31" s="25" customForma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/>
      <c r="O78" s="72" t="s">
        <v>25</v>
      </c>
      <c r="P78" s="3">
        <f>SUM(P79:P82)</f>
        <v>958.3</v>
      </c>
      <c r="Q78" s="3">
        <f t="shared" si="3"/>
        <v>964.7</v>
      </c>
      <c r="R78" s="3">
        <f t="shared" ref="R78:U78" si="19">SUM(R79:R81)</f>
        <v>350.09999999999997</v>
      </c>
      <c r="S78" s="3">
        <f t="shared" si="19"/>
        <v>479.1</v>
      </c>
      <c r="T78" s="3">
        <f>SUM(T79:T82)</f>
        <v>15</v>
      </c>
      <c r="U78" s="3">
        <f t="shared" si="19"/>
        <v>120.5</v>
      </c>
      <c r="V78" s="61"/>
      <c r="W78" s="66">
        <v>579.79999999999995</v>
      </c>
      <c r="X78" s="61"/>
      <c r="Y78" s="61"/>
      <c r="Z78" s="61"/>
      <c r="AA78" s="61"/>
      <c r="AB78" s="61"/>
      <c r="AC78" s="61"/>
      <c r="AD78" s="61"/>
      <c r="AE78" s="18"/>
    </row>
    <row r="79" spans="1:31" s="25" customFormat="1" x14ac:dyDescent="0.25">
      <c r="A79" s="45" t="s">
        <v>1</v>
      </c>
      <c r="B79" s="45" t="s">
        <v>7</v>
      </c>
      <c r="C79" s="45" t="s">
        <v>1</v>
      </c>
      <c r="D79" s="45" t="s">
        <v>13</v>
      </c>
      <c r="E79" s="45" t="s">
        <v>2</v>
      </c>
      <c r="F79" s="45" t="s">
        <v>7</v>
      </c>
      <c r="G79" s="45" t="s">
        <v>1</v>
      </c>
      <c r="H79" s="45" t="s">
        <v>1</v>
      </c>
      <c r="I79" s="45" t="s">
        <v>3</v>
      </c>
      <c r="J79" s="45" t="s">
        <v>12</v>
      </c>
      <c r="K79" s="45" t="s">
        <v>13</v>
      </c>
      <c r="L79" s="45" t="s">
        <v>1</v>
      </c>
      <c r="M79" s="45" t="s">
        <v>1</v>
      </c>
      <c r="N79" s="46" t="s">
        <v>15</v>
      </c>
      <c r="O79" s="72"/>
      <c r="P79" s="2">
        <v>343.7</v>
      </c>
      <c r="Q79" s="2">
        <f t="shared" si="3"/>
        <v>350.09999999999997</v>
      </c>
      <c r="R79" s="2">
        <f>343.7+6.4</f>
        <v>350.09999999999997</v>
      </c>
      <c r="S79" s="2"/>
      <c r="T79" s="2"/>
      <c r="U79" s="2"/>
      <c r="V79" s="62"/>
      <c r="W79" s="67"/>
      <c r="X79" s="62"/>
      <c r="Y79" s="62"/>
      <c r="Z79" s="62"/>
      <c r="AA79" s="62"/>
      <c r="AB79" s="62"/>
      <c r="AC79" s="62"/>
      <c r="AD79" s="62"/>
      <c r="AE79" s="22"/>
    </row>
    <row r="80" spans="1:31" s="25" customFormat="1" x14ac:dyDescent="0.25">
      <c r="A80" s="45" t="s">
        <v>1</v>
      </c>
      <c r="B80" s="45" t="s">
        <v>7</v>
      </c>
      <c r="C80" s="45" t="s">
        <v>1</v>
      </c>
      <c r="D80" s="45" t="s">
        <v>13</v>
      </c>
      <c r="E80" s="45" t="s">
        <v>2</v>
      </c>
      <c r="F80" s="45" t="s">
        <v>7</v>
      </c>
      <c r="G80" s="45" t="s">
        <v>1</v>
      </c>
      <c r="H80" s="45" t="s">
        <v>1</v>
      </c>
      <c r="I80" s="45" t="s">
        <v>3</v>
      </c>
      <c r="J80" s="45" t="s">
        <v>2</v>
      </c>
      <c r="K80" s="45" t="s">
        <v>13</v>
      </c>
      <c r="L80" s="45" t="s">
        <v>1</v>
      </c>
      <c r="M80" s="45" t="s">
        <v>1</v>
      </c>
      <c r="N80" s="46" t="s">
        <v>15</v>
      </c>
      <c r="O80" s="72"/>
      <c r="P80" s="2">
        <v>479.1</v>
      </c>
      <c r="Q80" s="2">
        <f t="shared" ref="Q80:Q91" si="20">SUM(R80:U80)</f>
        <v>479.1</v>
      </c>
      <c r="R80" s="2"/>
      <c r="S80" s="2">
        <v>479.1</v>
      </c>
      <c r="T80" s="2"/>
      <c r="U80" s="2"/>
      <c r="V80" s="62"/>
      <c r="W80" s="67"/>
      <c r="X80" s="62"/>
      <c r="Y80" s="62"/>
      <c r="Z80" s="62"/>
      <c r="AA80" s="62"/>
      <c r="AB80" s="62"/>
      <c r="AC80" s="62"/>
      <c r="AD80" s="62"/>
      <c r="AE80" s="22"/>
    </row>
    <row r="81" spans="1:31" s="25" customFormat="1" x14ac:dyDescent="0.25">
      <c r="A81" s="45" t="s">
        <v>1</v>
      </c>
      <c r="B81" s="45" t="s">
        <v>7</v>
      </c>
      <c r="C81" s="45" t="s">
        <v>1</v>
      </c>
      <c r="D81" s="45" t="s">
        <v>13</v>
      </c>
      <c r="E81" s="45" t="s">
        <v>2</v>
      </c>
      <c r="F81" s="45" t="s">
        <v>7</v>
      </c>
      <c r="G81" s="45" t="s">
        <v>1</v>
      </c>
      <c r="H81" s="45" t="s">
        <v>1</v>
      </c>
      <c r="I81" s="45" t="s">
        <v>3</v>
      </c>
      <c r="J81" s="45" t="s">
        <v>12</v>
      </c>
      <c r="K81" s="45" t="s">
        <v>13</v>
      </c>
      <c r="L81" s="45" t="s">
        <v>14</v>
      </c>
      <c r="M81" s="45" t="s">
        <v>1</v>
      </c>
      <c r="N81" s="46" t="s">
        <v>15</v>
      </c>
      <c r="O81" s="72"/>
      <c r="P81" s="2">
        <v>120.5</v>
      </c>
      <c r="Q81" s="2">
        <f t="shared" si="20"/>
        <v>120.5</v>
      </c>
      <c r="R81" s="2"/>
      <c r="S81" s="2"/>
      <c r="T81" s="2"/>
      <c r="U81" s="2">
        <v>120.5</v>
      </c>
      <c r="V81" s="62"/>
      <c r="W81" s="67"/>
      <c r="X81" s="62"/>
      <c r="Y81" s="62"/>
      <c r="Z81" s="62"/>
      <c r="AA81" s="62"/>
      <c r="AB81" s="62"/>
      <c r="AC81" s="62"/>
      <c r="AD81" s="62"/>
      <c r="AE81" s="22"/>
    </row>
    <row r="82" spans="1:31" s="25" customFormat="1" x14ac:dyDescent="0.25">
      <c r="A82" s="45" t="s">
        <v>1</v>
      </c>
      <c r="B82" s="45" t="s">
        <v>7</v>
      </c>
      <c r="C82" s="45" t="s">
        <v>1</v>
      </c>
      <c r="D82" s="45" t="s">
        <v>13</v>
      </c>
      <c r="E82" s="45" t="s">
        <v>2</v>
      </c>
      <c r="F82" s="45" t="s">
        <v>7</v>
      </c>
      <c r="G82" s="45" t="s">
        <v>1</v>
      </c>
      <c r="H82" s="45" t="s">
        <v>1</v>
      </c>
      <c r="I82" s="45" t="s">
        <v>3</v>
      </c>
      <c r="J82" s="45" t="s">
        <v>2</v>
      </c>
      <c r="K82" s="45" t="s">
        <v>13</v>
      </c>
      <c r="L82" s="45" t="s">
        <v>5</v>
      </c>
      <c r="M82" s="45" t="s">
        <v>1</v>
      </c>
      <c r="N82" s="46" t="s">
        <v>15</v>
      </c>
      <c r="O82" s="72"/>
      <c r="P82" s="2">
        <v>15</v>
      </c>
      <c r="Q82" s="2">
        <f t="shared" si="20"/>
        <v>15</v>
      </c>
      <c r="R82" s="2"/>
      <c r="S82" s="2"/>
      <c r="T82" s="2">
        <v>15</v>
      </c>
      <c r="U82" s="2"/>
      <c r="V82" s="63"/>
      <c r="W82" s="68"/>
      <c r="X82" s="63"/>
      <c r="Y82" s="63"/>
      <c r="Z82" s="63"/>
      <c r="AA82" s="63"/>
      <c r="AB82" s="63"/>
      <c r="AC82" s="63"/>
      <c r="AD82" s="63"/>
      <c r="AE82" s="22"/>
    </row>
    <row r="83" spans="1:31" s="38" customFormat="1" ht="25.1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8"/>
      <c r="O83" s="43" t="s">
        <v>24</v>
      </c>
      <c r="P83" s="1"/>
      <c r="Q83" s="16">
        <f>Q84+Q88</f>
        <v>1838.6999999999998</v>
      </c>
      <c r="R83" s="16">
        <f t="shared" ref="R83:U83" si="21">R84+R88</f>
        <v>534.9</v>
      </c>
      <c r="S83" s="16">
        <f t="shared" si="21"/>
        <v>904.40000000000009</v>
      </c>
      <c r="T83" s="16">
        <f t="shared" si="21"/>
        <v>0</v>
      </c>
      <c r="U83" s="16">
        <f t="shared" si="21"/>
        <v>399.4</v>
      </c>
      <c r="V83" s="1"/>
      <c r="W83" s="1"/>
      <c r="X83" s="1"/>
      <c r="Y83" s="1"/>
      <c r="Z83" s="1"/>
      <c r="AA83" s="1"/>
      <c r="AB83" s="1"/>
      <c r="AC83" s="1"/>
      <c r="AD83" s="1"/>
      <c r="AE83" s="24"/>
    </row>
    <row r="84" spans="1:31" s="17" customForma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72" t="s">
        <v>26</v>
      </c>
      <c r="P84" s="3">
        <f t="shared" ref="P84:U84" si="22">SUM(P85:P87)</f>
        <v>1218.3</v>
      </c>
      <c r="Q84" s="3">
        <f t="shared" si="20"/>
        <v>1218.3</v>
      </c>
      <c r="R84" s="3">
        <f t="shared" si="22"/>
        <v>372.3</v>
      </c>
      <c r="S84" s="3">
        <f t="shared" si="22"/>
        <v>594.20000000000005</v>
      </c>
      <c r="T84" s="3">
        <f t="shared" si="22"/>
        <v>0</v>
      </c>
      <c r="U84" s="3">
        <f t="shared" si="22"/>
        <v>251.8</v>
      </c>
      <c r="V84" s="61"/>
      <c r="W84" s="61"/>
      <c r="X84" s="61"/>
      <c r="Y84" s="61"/>
      <c r="Z84" s="66"/>
      <c r="AA84" s="66"/>
      <c r="AB84" s="66">
        <v>357</v>
      </c>
      <c r="AC84" s="69"/>
      <c r="AD84" s="61"/>
      <c r="AE84" s="23"/>
    </row>
    <row r="85" spans="1:31" s="17" customFormat="1" x14ac:dyDescent="0.25">
      <c r="A85" s="45" t="s">
        <v>1</v>
      </c>
      <c r="B85" s="45" t="s">
        <v>7</v>
      </c>
      <c r="C85" s="45" t="s">
        <v>1</v>
      </c>
      <c r="D85" s="45" t="s">
        <v>13</v>
      </c>
      <c r="E85" s="45" t="s">
        <v>2</v>
      </c>
      <c r="F85" s="45" t="s">
        <v>7</v>
      </c>
      <c r="G85" s="45" t="s">
        <v>1</v>
      </c>
      <c r="H85" s="45" t="s">
        <v>1</v>
      </c>
      <c r="I85" s="45" t="s">
        <v>3</v>
      </c>
      <c r="J85" s="45" t="s">
        <v>12</v>
      </c>
      <c r="K85" s="45" t="s">
        <v>13</v>
      </c>
      <c r="L85" s="45" t="s">
        <v>1</v>
      </c>
      <c r="M85" s="45" t="s">
        <v>2</v>
      </c>
      <c r="N85" s="46" t="s">
        <v>6</v>
      </c>
      <c r="O85" s="72"/>
      <c r="P85" s="2">
        <v>372.3</v>
      </c>
      <c r="Q85" s="2">
        <f t="shared" si="20"/>
        <v>372.3</v>
      </c>
      <c r="R85" s="2">
        <v>372.3</v>
      </c>
      <c r="S85" s="2"/>
      <c r="T85" s="2"/>
      <c r="U85" s="2"/>
      <c r="V85" s="62"/>
      <c r="W85" s="62"/>
      <c r="X85" s="62"/>
      <c r="Y85" s="62"/>
      <c r="Z85" s="67"/>
      <c r="AA85" s="67"/>
      <c r="AB85" s="67"/>
      <c r="AC85" s="70"/>
      <c r="AD85" s="62"/>
      <c r="AE85" s="14"/>
    </row>
    <row r="86" spans="1:31" s="17" customFormat="1" x14ac:dyDescent="0.25">
      <c r="A86" s="45" t="s">
        <v>1</v>
      </c>
      <c r="B86" s="45" t="s">
        <v>7</v>
      </c>
      <c r="C86" s="45" t="s">
        <v>1</v>
      </c>
      <c r="D86" s="45" t="s">
        <v>13</v>
      </c>
      <c r="E86" s="45" t="s">
        <v>2</v>
      </c>
      <c r="F86" s="45" t="s">
        <v>7</v>
      </c>
      <c r="G86" s="45" t="s">
        <v>1</v>
      </c>
      <c r="H86" s="45" t="s">
        <v>1</v>
      </c>
      <c r="I86" s="45" t="s">
        <v>3</v>
      </c>
      <c r="J86" s="45" t="s">
        <v>2</v>
      </c>
      <c r="K86" s="45" t="s">
        <v>13</v>
      </c>
      <c r="L86" s="45" t="s">
        <v>1</v>
      </c>
      <c r="M86" s="45" t="s">
        <v>2</v>
      </c>
      <c r="N86" s="46" t="s">
        <v>6</v>
      </c>
      <c r="O86" s="72"/>
      <c r="P86" s="2">
        <v>594.20000000000005</v>
      </c>
      <c r="Q86" s="2">
        <f t="shared" si="20"/>
        <v>594.20000000000005</v>
      </c>
      <c r="R86" s="2"/>
      <c r="S86" s="2">
        <v>594.20000000000005</v>
      </c>
      <c r="T86" s="2"/>
      <c r="U86" s="2"/>
      <c r="V86" s="62"/>
      <c r="W86" s="62"/>
      <c r="X86" s="62"/>
      <c r="Y86" s="62"/>
      <c r="Z86" s="67"/>
      <c r="AA86" s="67"/>
      <c r="AB86" s="67"/>
      <c r="AC86" s="70"/>
      <c r="AD86" s="62"/>
      <c r="AE86" s="14"/>
    </row>
    <row r="87" spans="1:31" s="17" customFormat="1" x14ac:dyDescent="0.25">
      <c r="A87" s="45" t="s">
        <v>1</v>
      </c>
      <c r="B87" s="45" t="s">
        <v>7</v>
      </c>
      <c r="C87" s="45" t="s">
        <v>1</v>
      </c>
      <c r="D87" s="45" t="s">
        <v>13</v>
      </c>
      <c r="E87" s="45" t="s">
        <v>2</v>
      </c>
      <c r="F87" s="45" t="s">
        <v>7</v>
      </c>
      <c r="G87" s="45" t="s">
        <v>1</v>
      </c>
      <c r="H87" s="45" t="s">
        <v>1</v>
      </c>
      <c r="I87" s="45" t="s">
        <v>3</v>
      </c>
      <c r="J87" s="45" t="s">
        <v>12</v>
      </c>
      <c r="K87" s="45" t="s">
        <v>13</v>
      </c>
      <c r="L87" s="45" t="s">
        <v>14</v>
      </c>
      <c r="M87" s="45" t="s">
        <v>2</v>
      </c>
      <c r="N87" s="46" t="s">
        <v>6</v>
      </c>
      <c r="O87" s="72"/>
      <c r="P87" s="2">
        <v>251.8</v>
      </c>
      <c r="Q87" s="2">
        <f t="shared" si="20"/>
        <v>251.8</v>
      </c>
      <c r="R87" s="2"/>
      <c r="S87" s="2"/>
      <c r="T87" s="2"/>
      <c r="U87" s="2">
        <v>251.8</v>
      </c>
      <c r="V87" s="63"/>
      <c r="W87" s="63"/>
      <c r="X87" s="63"/>
      <c r="Y87" s="63"/>
      <c r="Z87" s="68"/>
      <c r="AA87" s="68"/>
      <c r="AB87" s="68"/>
      <c r="AC87" s="71"/>
      <c r="AD87" s="63"/>
      <c r="AE87" s="14"/>
    </row>
    <row r="88" spans="1:31" s="17" customForma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72" t="s">
        <v>27</v>
      </c>
      <c r="P88" s="3">
        <f t="shared" ref="P88:U88" si="23">SUM(P89:P91)</f>
        <v>620.4</v>
      </c>
      <c r="Q88" s="3">
        <f t="shared" si="20"/>
        <v>620.4</v>
      </c>
      <c r="R88" s="3">
        <f t="shared" si="23"/>
        <v>162.6</v>
      </c>
      <c r="S88" s="3">
        <f t="shared" si="23"/>
        <v>310.2</v>
      </c>
      <c r="T88" s="3">
        <f t="shared" si="23"/>
        <v>0</v>
      </c>
      <c r="U88" s="3">
        <f t="shared" si="23"/>
        <v>147.6</v>
      </c>
      <c r="V88" s="60"/>
      <c r="W88" s="60"/>
      <c r="X88" s="60"/>
      <c r="Y88" s="60"/>
      <c r="Z88" s="64">
        <v>39.1</v>
      </c>
      <c r="AA88" s="64"/>
      <c r="AB88" s="64"/>
      <c r="AC88" s="65">
        <v>2</v>
      </c>
      <c r="AD88" s="60"/>
      <c r="AE88" s="23"/>
    </row>
    <row r="89" spans="1:31" s="17" customFormat="1" x14ac:dyDescent="0.25">
      <c r="A89" s="45" t="s">
        <v>1</v>
      </c>
      <c r="B89" s="45" t="s">
        <v>4</v>
      </c>
      <c r="C89" s="45" t="s">
        <v>1</v>
      </c>
      <c r="D89" s="45" t="s">
        <v>5</v>
      </c>
      <c r="E89" s="45" t="s">
        <v>2</v>
      </c>
      <c r="F89" s="45" t="s">
        <v>7</v>
      </c>
      <c r="G89" s="45" t="s">
        <v>1</v>
      </c>
      <c r="H89" s="45" t="s">
        <v>1</v>
      </c>
      <c r="I89" s="45" t="s">
        <v>3</v>
      </c>
      <c r="J89" s="45" t="s">
        <v>12</v>
      </c>
      <c r="K89" s="45" t="s">
        <v>13</v>
      </c>
      <c r="L89" s="45" t="s">
        <v>1</v>
      </c>
      <c r="M89" s="45" t="s">
        <v>2</v>
      </c>
      <c r="N89" s="45" t="s">
        <v>15</v>
      </c>
      <c r="O89" s="72"/>
      <c r="P89" s="57">
        <v>162.6</v>
      </c>
      <c r="Q89" s="57">
        <f t="shared" si="20"/>
        <v>162.6</v>
      </c>
      <c r="R89" s="57">
        <v>162.6</v>
      </c>
      <c r="S89" s="57"/>
      <c r="T89" s="57"/>
      <c r="U89" s="57"/>
      <c r="V89" s="60"/>
      <c r="W89" s="60"/>
      <c r="X89" s="60"/>
      <c r="Y89" s="60"/>
      <c r="Z89" s="64"/>
      <c r="AA89" s="64"/>
      <c r="AB89" s="64"/>
      <c r="AC89" s="65"/>
      <c r="AD89" s="60"/>
      <c r="AE89" s="14"/>
    </row>
    <row r="90" spans="1:31" s="17" customFormat="1" x14ac:dyDescent="0.25">
      <c r="A90" s="45" t="s">
        <v>1</v>
      </c>
      <c r="B90" s="45" t="s">
        <v>4</v>
      </c>
      <c r="C90" s="45" t="s">
        <v>1</v>
      </c>
      <c r="D90" s="45" t="s">
        <v>5</v>
      </c>
      <c r="E90" s="45" t="s">
        <v>2</v>
      </c>
      <c r="F90" s="45" t="s">
        <v>7</v>
      </c>
      <c r="G90" s="45" t="s">
        <v>1</v>
      </c>
      <c r="H90" s="45" t="s">
        <v>1</v>
      </c>
      <c r="I90" s="45" t="s">
        <v>3</v>
      </c>
      <c r="J90" s="45" t="s">
        <v>2</v>
      </c>
      <c r="K90" s="45" t="s">
        <v>13</v>
      </c>
      <c r="L90" s="45" t="s">
        <v>1</v>
      </c>
      <c r="M90" s="45" t="s">
        <v>2</v>
      </c>
      <c r="N90" s="45" t="s">
        <v>15</v>
      </c>
      <c r="O90" s="72"/>
      <c r="P90" s="57">
        <v>310.2</v>
      </c>
      <c r="Q90" s="57">
        <f t="shared" si="20"/>
        <v>310.2</v>
      </c>
      <c r="R90" s="57"/>
      <c r="S90" s="57">
        <v>310.2</v>
      </c>
      <c r="T90" s="57"/>
      <c r="U90" s="57"/>
      <c r="V90" s="60"/>
      <c r="W90" s="60"/>
      <c r="X90" s="60"/>
      <c r="Y90" s="60"/>
      <c r="Z90" s="64"/>
      <c r="AA90" s="64"/>
      <c r="AB90" s="64"/>
      <c r="AC90" s="65"/>
      <c r="AD90" s="60"/>
      <c r="AE90" s="14"/>
    </row>
    <row r="91" spans="1:31" s="17" customFormat="1" x14ac:dyDescent="0.25">
      <c r="A91" s="45" t="s">
        <v>1</v>
      </c>
      <c r="B91" s="45" t="s">
        <v>4</v>
      </c>
      <c r="C91" s="45" t="s">
        <v>1</v>
      </c>
      <c r="D91" s="45" t="s">
        <v>5</v>
      </c>
      <c r="E91" s="45" t="s">
        <v>2</v>
      </c>
      <c r="F91" s="45" t="s">
        <v>7</v>
      </c>
      <c r="G91" s="45" t="s">
        <v>1</v>
      </c>
      <c r="H91" s="45" t="s">
        <v>1</v>
      </c>
      <c r="I91" s="45" t="s">
        <v>3</v>
      </c>
      <c r="J91" s="45" t="s">
        <v>12</v>
      </c>
      <c r="K91" s="45" t="s">
        <v>13</v>
      </c>
      <c r="L91" s="45" t="s">
        <v>14</v>
      </c>
      <c r="M91" s="45" t="s">
        <v>2</v>
      </c>
      <c r="N91" s="45" t="s">
        <v>15</v>
      </c>
      <c r="O91" s="72"/>
      <c r="P91" s="57">
        <v>147.6</v>
      </c>
      <c r="Q91" s="57">
        <f t="shared" si="20"/>
        <v>147.6</v>
      </c>
      <c r="R91" s="57"/>
      <c r="S91" s="57"/>
      <c r="T91" s="57"/>
      <c r="U91" s="57">
        <v>147.6</v>
      </c>
      <c r="V91" s="60"/>
      <c r="W91" s="60"/>
      <c r="X91" s="60"/>
      <c r="Y91" s="60"/>
      <c r="Z91" s="64"/>
      <c r="AA91" s="64"/>
      <c r="AB91" s="64"/>
      <c r="AC91" s="65"/>
      <c r="AD91" s="60"/>
      <c r="AE91" s="14"/>
    </row>
    <row r="92" spans="1:31" ht="45" customHeight="1" x14ac:dyDescent="0.25">
      <c r="AD92" s="26" t="s">
        <v>60</v>
      </c>
    </row>
    <row r="93" spans="1:31" ht="41.45" customHeight="1" x14ac:dyDescent="0.25">
      <c r="A93" s="59" t="s">
        <v>57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</sheetData>
  <mergeCells count="186">
    <mergeCell ref="V36:V39"/>
    <mergeCell ref="A10:N10"/>
    <mergeCell ref="O10:O11"/>
    <mergeCell ref="A11:B11"/>
    <mergeCell ref="C11:D11"/>
    <mergeCell ref="E11:N11"/>
    <mergeCell ref="R10:U10"/>
    <mergeCell ref="O15:O18"/>
    <mergeCell ref="A1:AD1"/>
    <mergeCell ref="A3:AD3"/>
    <mergeCell ref="A5:AD5"/>
    <mergeCell ref="A4:AD4"/>
    <mergeCell ref="A6:AD6"/>
    <mergeCell ref="A8:Z8"/>
    <mergeCell ref="W15:W18"/>
    <mergeCell ref="AA20:AA23"/>
    <mergeCell ref="Y24:Y27"/>
    <mergeCell ref="Z20:Z23"/>
    <mergeCell ref="AB20:AB23"/>
    <mergeCell ref="P10:P11"/>
    <mergeCell ref="V10:AD10"/>
    <mergeCell ref="Q10:Q11"/>
    <mergeCell ref="AD20:AD23"/>
    <mergeCell ref="AD15:AD18"/>
    <mergeCell ref="AB15:AB18"/>
    <mergeCell ref="Z15:Z18"/>
    <mergeCell ref="X15:X18"/>
    <mergeCell ref="V15:V18"/>
    <mergeCell ref="AC15:AC18"/>
    <mergeCell ref="AA15:AA18"/>
    <mergeCell ref="Y15:Y18"/>
    <mergeCell ref="V20:V23"/>
    <mergeCell ref="AC20:AC23"/>
    <mergeCell ref="W20:W23"/>
    <mergeCell ref="Y20:Y23"/>
    <mergeCell ref="X20:X23"/>
    <mergeCell ref="O73:O77"/>
    <mergeCell ref="O78:O82"/>
    <mergeCell ref="O53:O57"/>
    <mergeCell ref="O58:O62"/>
    <mergeCell ref="O20:O23"/>
    <mergeCell ref="O24:O27"/>
    <mergeCell ref="O40:O43"/>
    <mergeCell ref="O44:O47"/>
    <mergeCell ref="O48:O51"/>
    <mergeCell ref="O32:O35"/>
    <mergeCell ref="O28:O31"/>
    <mergeCell ref="O36:O39"/>
    <mergeCell ref="V68:V72"/>
    <mergeCell ref="V63:V67"/>
    <mergeCell ref="W58:W62"/>
    <mergeCell ref="W63:W67"/>
    <mergeCell ref="W68:W72"/>
    <mergeCell ref="W40:W43"/>
    <mergeCell ref="V40:V43"/>
    <mergeCell ref="O63:O67"/>
    <mergeCell ref="O68:O72"/>
    <mergeCell ref="V44:V47"/>
    <mergeCell ref="V24:V27"/>
    <mergeCell ref="X24:X27"/>
    <mergeCell ref="AD36:AD39"/>
    <mergeCell ref="AC32:AC35"/>
    <mergeCell ref="AA32:AA35"/>
    <mergeCell ref="X36:X39"/>
    <mergeCell ref="Y32:Y35"/>
    <mergeCell ref="W32:W35"/>
    <mergeCell ref="W36:W39"/>
    <mergeCell ref="AD24:AD27"/>
    <mergeCell ref="AA24:AA27"/>
    <mergeCell ref="AB24:AB27"/>
    <mergeCell ref="AB28:AB31"/>
    <mergeCell ref="Y28:Y31"/>
    <mergeCell ref="W28:W31"/>
    <mergeCell ref="AC28:AC31"/>
    <mergeCell ref="X28:X31"/>
    <mergeCell ref="AD28:AD31"/>
    <mergeCell ref="AC24:AC27"/>
    <mergeCell ref="Z24:Z27"/>
    <mergeCell ref="W24:W27"/>
    <mergeCell ref="V28:V31"/>
    <mergeCell ref="V32:V35"/>
    <mergeCell ref="AA28:AA31"/>
    <mergeCell ref="Z40:Z43"/>
    <mergeCell ref="AA40:AA43"/>
    <mergeCell ref="AA36:AA39"/>
    <mergeCell ref="Y36:Y39"/>
    <mergeCell ref="X32:X35"/>
    <mergeCell ref="AD40:AD43"/>
    <mergeCell ref="AB40:AB43"/>
    <mergeCell ref="AB32:AB35"/>
    <mergeCell ref="AB36:AB39"/>
    <mergeCell ref="AC40:AC43"/>
    <mergeCell ref="Y40:Y43"/>
    <mergeCell ref="AC36:AC39"/>
    <mergeCell ref="AD32:AD35"/>
    <mergeCell ref="X40:X43"/>
    <mergeCell ref="Z28:Z31"/>
    <mergeCell ref="Z32:Z35"/>
    <mergeCell ref="Z36:Z39"/>
    <mergeCell ref="V58:V62"/>
    <mergeCell ref="X48:X51"/>
    <mergeCell ref="AD48:AD51"/>
    <mergeCell ref="AC44:AC47"/>
    <mergeCell ref="AB48:AB51"/>
    <mergeCell ref="AB53:AB57"/>
    <mergeCell ref="Y53:Y57"/>
    <mergeCell ref="W53:W57"/>
    <mergeCell ref="V53:V57"/>
    <mergeCell ref="AC48:AC51"/>
    <mergeCell ref="AA48:AA51"/>
    <mergeCell ref="Y44:Y47"/>
    <mergeCell ref="W48:W51"/>
    <mergeCell ref="V48:V51"/>
    <mergeCell ref="Y48:Y51"/>
    <mergeCell ref="AD44:AD47"/>
    <mergeCell ref="AB44:AB47"/>
    <mergeCell ref="Z44:Z47"/>
    <mergeCell ref="AA44:AA47"/>
    <mergeCell ref="X44:X47"/>
    <mergeCell ref="W44:W47"/>
    <mergeCell ref="X53:X57"/>
    <mergeCell ref="X58:X62"/>
    <mergeCell ref="X63:X67"/>
    <mergeCell ref="AC68:AC72"/>
    <mergeCell ref="AA68:AA72"/>
    <mergeCell ref="X68:X72"/>
    <mergeCell ref="AC53:AC57"/>
    <mergeCell ref="AD58:AD62"/>
    <mergeCell ref="AB58:AB62"/>
    <mergeCell ref="AA53:AA57"/>
    <mergeCell ref="AD63:AD67"/>
    <mergeCell ref="AB63:AB67"/>
    <mergeCell ref="Z63:Z67"/>
    <mergeCell ref="Y58:Y62"/>
    <mergeCell ref="AD68:AD72"/>
    <mergeCell ref="Z58:Z62"/>
    <mergeCell ref="Z48:Z51"/>
    <mergeCell ref="AA58:AA62"/>
    <mergeCell ref="Z53:Z57"/>
    <mergeCell ref="AD53:AD57"/>
    <mergeCell ref="AA63:AA67"/>
    <mergeCell ref="AC63:AC67"/>
    <mergeCell ref="AB68:AB72"/>
    <mergeCell ref="Z68:Z72"/>
    <mergeCell ref="Y63:Y67"/>
    <mergeCell ref="Y68:Y72"/>
    <mergeCell ref="AC58:AC62"/>
    <mergeCell ref="AC78:AC82"/>
    <mergeCell ref="AA78:AA82"/>
    <mergeCell ref="Y78:Y82"/>
    <mergeCell ref="V78:V82"/>
    <mergeCell ref="AD73:AD77"/>
    <mergeCell ref="AB73:AB77"/>
    <mergeCell ref="Z73:Z77"/>
    <mergeCell ref="AD78:AD82"/>
    <mergeCell ref="AB78:AB82"/>
    <mergeCell ref="Z78:Z82"/>
    <mergeCell ref="X78:X82"/>
    <mergeCell ref="Y73:Y77"/>
    <mergeCell ref="AC73:AC77"/>
    <mergeCell ref="AA73:AA77"/>
    <mergeCell ref="X73:X77"/>
    <mergeCell ref="V73:V77"/>
    <mergeCell ref="W73:W77"/>
    <mergeCell ref="W78:W82"/>
    <mergeCell ref="A93:AD93"/>
    <mergeCell ref="W88:W91"/>
    <mergeCell ref="V84:V87"/>
    <mergeCell ref="V88:V91"/>
    <mergeCell ref="Z88:Z91"/>
    <mergeCell ref="Y84:Y87"/>
    <mergeCell ref="W84:W87"/>
    <mergeCell ref="X88:X91"/>
    <mergeCell ref="AD84:AD87"/>
    <mergeCell ref="AC88:AC91"/>
    <mergeCell ref="AA84:AA87"/>
    <mergeCell ref="Y88:Y91"/>
    <mergeCell ref="X84:X87"/>
    <mergeCell ref="AD88:AD91"/>
    <mergeCell ref="AB84:AB87"/>
    <mergeCell ref="AA88:AA91"/>
    <mergeCell ref="Z84:Z87"/>
    <mergeCell ref="AB88:AB91"/>
    <mergeCell ref="AC84:AC87"/>
    <mergeCell ref="O88:O91"/>
    <mergeCell ref="O84:O87"/>
  </mergeCells>
  <hyperlinks>
    <hyperlink ref="A4" r:id="rId1" display="garantf1://16279964.18/"/>
  </hyperlinks>
  <pageMargins left="0.35433070866141736" right="0.31496062992125984" top="0.59055118110236227" bottom="0.59055118110236227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2021-12-29T15:02:19Z</dcterms:modified>
</cp:coreProperties>
</file>